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G:\My Drive\powerlifting\"/>
    </mc:Choice>
  </mc:AlternateContent>
  <xr:revisionPtr revIDLastSave="0" documentId="13_ncr:1_{CBF9196C-D85F-479E-AB96-63D3CBC365C0}" xr6:coauthVersionLast="47" xr6:coauthVersionMax="47" xr10:uidLastSave="{00000000-0000-0000-0000-000000000000}"/>
  <workbookProtection lockStructure="1"/>
  <bookViews>
    <workbookView xWindow="-120" yWindow="-120" windowWidth="20730" windowHeight="11160" xr2:uid="{00000000-000D-0000-FFFF-FFFF00000000}"/>
  </bookViews>
  <sheets>
    <sheet name="boys meet" sheetId="9" r:id="rId1"/>
    <sheet name="girls meet" sheetId="1" r:id="rId2"/>
    <sheet name="Entrants" sheetId="6" state="hidden" r:id="rId3"/>
    <sheet name="Entrants-boys" sheetId="11" state="hidden" r:id="rId4"/>
    <sheet name="Entrants-girls" sheetId="12" state="hidden" r:id="rId5"/>
    <sheet name="counts-boys" sheetId="2" state="hidden" r:id="rId6"/>
    <sheet name="counts-girls" sheetId="10" state="hidden" r:id="rId7"/>
    <sheet name="boys LW sorting" sheetId="7" state="hidden" r:id="rId8"/>
    <sheet name="boys HW sorting" sheetId="4" state="hidden" r:id="rId9"/>
    <sheet name="girls sorting" sheetId="3" state="hidden" r:id="rId10"/>
  </sheets>
  <definedNames>
    <definedName name="_xlnm._FilterDatabase" localSheetId="0" hidden="1">'boys meet'!$B$3:$AM$267</definedName>
    <definedName name="_xlnm._FilterDatabase" localSheetId="1" hidden="1">'girls meet'!$B$3:$AM$227</definedName>
    <definedName name="_xlnm.Print_Area" localSheetId="0">'boys meet'!$B$1:$AB$267</definedName>
    <definedName name="_xlnm.Print_Area" localSheetId="1">'girls meet'!$B$1:$AB$227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02" i="1" l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434" i="1" s="1"/>
  <c r="C435" i="1" s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L177" i="3"/>
  <c r="K177" i="3"/>
  <c r="J177" i="3"/>
  <c r="K176" i="3"/>
  <c r="J176" i="3"/>
  <c r="K175" i="3"/>
  <c r="J175" i="3"/>
  <c r="K174" i="3"/>
  <c r="J174" i="3"/>
  <c r="K173" i="3"/>
  <c r="J173" i="3"/>
  <c r="L155" i="3"/>
  <c r="K155" i="3"/>
  <c r="J155" i="3"/>
  <c r="K154" i="3"/>
  <c r="J154" i="3"/>
  <c r="K153" i="3"/>
  <c r="J153" i="3"/>
  <c r="K152" i="3"/>
  <c r="J152" i="3"/>
  <c r="K151" i="3"/>
  <c r="J151" i="3"/>
  <c r="L134" i="3"/>
  <c r="K134" i="3"/>
  <c r="J134" i="3"/>
  <c r="K133" i="3"/>
  <c r="J133" i="3"/>
  <c r="K132" i="3"/>
  <c r="J132" i="3"/>
  <c r="K131" i="3"/>
  <c r="J131" i="3"/>
  <c r="K130" i="3"/>
  <c r="J130" i="3"/>
  <c r="L32" i="3"/>
  <c r="K32" i="3"/>
  <c r="J32" i="3"/>
  <c r="K31" i="3"/>
  <c r="J31" i="3"/>
  <c r="K30" i="3"/>
  <c r="J30" i="3"/>
  <c r="K29" i="3"/>
  <c r="J29" i="3"/>
  <c r="K28" i="3"/>
  <c r="J28" i="3"/>
  <c r="L6" i="3"/>
  <c r="K6" i="3"/>
  <c r="J6" i="3"/>
  <c r="K5" i="3"/>
  <c r="J5" i="3"/>
  <c r="K4" i="3"/>
  <c r="J4" i="3"/>
  <c r="K3" i="3"/>
  <c r="J3" i="3"/>
  <c r="K2" i="3"/>
  <c r="J2" i="3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O131" i="9"/>
  <c r="AO132" i="9"/>
  <c r="AO133" i="9"/>
  <c r="AO135" i="9"/>
  <c r="AO138" i="9"/>
  <c r="AO139" i="9"/>
  <c r="AO148" i="9"/>
  <c r="AO156" i="9"/>
  <c r="AO157" i="9"/>
  <c r="AO206" i="9"/>
  <c r="AO213" i="9"/>
  <c r="AO216" i="9"/>
  <c r="AO217" i="9"/>
  <c r="AO218" i="9"/>
  <c r="H210" i="9"/>
  <c r="I210" i="9" s="1"/>
  <c r="H211" i="9"/>
  <c r="I211" i="9" s="1"/>
  <c r="H212" i="9"/>
  <c r="H213" i="9"/>
  <c r="I213" i="9" s="1"/>
  <c r="AR213" i="9"/>
  <c r="AS213" i="9"/>
  <c r="AT213" i="9"/>
  <c r="AU213" i="9"/>
  <c r="AV213" i="9"/>
  <c r="L111" i="4"/>
  <c r="K111" i="4"/>
  <c r="J111" i="4"/>
  <c r="K110" i="4"/>
  <c r="J110" i="4"/>
  <c r="K109" i="4"/>
  <c r="J109" i="4"/>
  <c r="K108" i="4"/>
  <c r="J108" i="4"/>
  <c r="K107" i="4"/>
  <c r="J107" i="4"/>
  <c r="J106" i="4"/>
  <c r="H63" i="9"/>
  <c r="AO63" i="9" s="1"/>
  <c r="J49" i="3"/>
  <c r="K49" i="3"/>
  <c r="J50" i="3"/>
  <c r="K50" i="3"/>
  <c r="L50" i="3"/>
  <c r="AB7" i="1"/>
  <c r="AB21" i="1" s="1"/>
  <c r="AA7" i="1"/>
  <c r="BL179" i="1" s="1"/>
  <c r="AO62" i="1"/>
  <c r="AR62" i="1"/>
  <c r="AS62" i="1"/>
  <c r="AT62" i="1"/>
  <c r="AU62" i="1"/>
  <c r="AV62" i="1"/>
  <c r="AO64" i="1"/>
  <c r="AR64" i="1"/>
  <c r="AS64" i="1"/>
  <c r="AT64" i="1"/>
  <c r="AU64" i="1"/>
  <c r="AV64" i="1"/>
  <c r="AO65" i="1"/>
  <c r="AR65" i="1"/>
  <c r="AS65" i="1"/>
  <c r="AT65" i="1"/>
  <c r="AU65" i="1"/>
  <c r="AV65" i="1"/>
  <c r="AO66" i="1"/>
  <c r="AR66" i="1"/>
  <c r="AS66" i="1"/>
  <c r="AT66" i="1"/>
  <c r="AU66" i="1"/>
  <c r="AV66" i="1"/>
  <c r="AO67" i="1"/>
  <c r="AR67" i="1"/>
  <c r="AS67" i="1"/>
  <c r="AT67" i="1"/>
  <c r="AU67" i="1"/>
  <c r="AV67" i="1"/>
  <c r="AO68" i="1"/>
  <c r="AR68" i="1"/>
  <c r="AS68" i="1"/>
  <c r="AT68" i="1"/>
  <c r="AU68" i="1"/>
  <c r="AV68" i="1"/>
  <c r="AO69" i="1"/>
  <c r="AR69" i="1"/>
  <c r="AS69" i="1"/>
  <c r="AT69" i="1"/>
  <c r="AU69" i="1"/>
  <c r="AV69" i="1"/>
  <c r="AO70" i="1"/>
  <c r="AR70" i="1"/>
  <c r="AS70" i="1"/>
  <c r="AT70" i="1"/>
  <c r="AU70" i="1"/>
  <c r="AV70" i="1"/>
  <c r="AO71" i="1"/>
  <c r="AR71" i="1"/>
  <c r="AS71" i="1"/>
  <c r="AT71" i="1"/>
  <c r="AU71" i="1"/>
  <c r="AV71" i="1"/>
  <c r="AO72" i="1"/>
  <c r="AR72" i="1"/>
  <c r="AS72" i="1"/>
  <c r="AT72" i="1"/>
  <c r="AU72" i="1"/>
  <c r="AV72" i="1"/>
  <c r="AO73" i="1"/>
  <c r="AR73" i="1"/>
  <c r="AS73" i="1"/>
  <c r="AT73" i="1"/>
  <c r="AU73" i="1"/>
  <c r="AV73" i="1"/>
  <c r="AO74" i="1"/>
  <c r="AR74" i="1"/>
  <c r="AS74" i="1"/>
  <c r="AT74" i="1"/>
  <c r="AU74" i="1"/>
  <c r="AV74" i="1"/>
  <c r="AO75" i="1"/>
  <c r="AR75" i="1"/>
  <c r="AS75" i="1"/>
  <c r="AT75" i="1"/>
  <c r="AU75" i="1"/>
  <c r="AV75" i="1"/>
  <c r="AO76" i="1"/>
  <c r="AR76" i="1"/>
  <c r="AS76" i="1"/>
  <c r="AT76" i="1"/>
  <c r="AU76" i="1"/>
  <c r="AV76" i="1"/>
  <c r="H177" i="9"/>
  <c r="I177" i="9" s="1"/>
  <c r="H178" i="9"/>
  <c r="I178" i="9" s="1"/>
  <c r="H179" i="9"/>
  <c r="I179" i="9" s="1"/>
  <c r="H180" i="9"/>
  <c r="I180" i="9" s="1"/>
  <c r="AO180" i="9"/>
  <c r="AR180" i="9"/>
  <c r="AS180" i="9"/>
  <c r="AT180" i="9"/>
  <c r="AU180" i="9"/>
  <c r="AV180" i="9"/>
  <c r="H181" i="9"/>
  <c r="I181" i="9" s="1"/>
  <c r="H182" i="9"/>
  <c r="I182" i="9" s="1"/>
  <c r="H183" i="9"/>
  <c r="AQ183" i="9" s="1"/>
  <c r="H184" i="9"/>
  <c r="I184" i="9" s="1"/>
  <c r="L127" i="4"/>
  <c r="K127" i="4"/>
  <c r="J127" i="4"/>
  <c r="K126" i="4"/>
  <c r="J126" i="4"/>
  <c r="K125" i="4"/>
  <c r="J125" i="4"/>
  <c r="K124" i="4"/>
  <c r="J124" i="4"/>
  <c r="K123" i="4"/>
  <c r="J123" i="4"/>
  <c r="J122" i="4"/>
  <c r="L79" i="4"/>
  <c r="K79" i="4"/>
  <c r="J79" i="4"/>
  <c r="K78" i="4"/>
  <c r="J78" i="4"/>
  <c r="K77" i="4"/>
  <c r="J77" i="4"/>
  <c r="K76" i="4"/>
  <c r="J76" i="4"/>
  <c r="K75" i="4"/>
  <c r="J75" i="4"/>
  <c r="J74" i="4"/>
  <c r="L42" i="4"/>
  <c r="K42" i="4"/>
  <c r="J42" i="4"/>
  <c r="K41" i="4"/>
  <c r="J41" i="4"/>
  <c r="K40" i="4"/>
  <c r="J40" i="4"/>
  <c r="K39" i="4"/>
  <c r="J39" i="4"/>
  <c r="K38" i="4"/>
  <c r="J38" i="4"/>
  <c r="J37" i="4"/>
  <c r="L111" i="7"/>
  <c r="K111" i="7"/>
  <c r="J111" i="7"/>
  <c r="K110" i="7"/>
  <c r="J110" i="7"/>
  <c r="K109" i="7"/>
  <c r="J109" i="7"/>
  <c r="K108" i="7"/>
  <c r="J108" i="7"/>
  <c r="K107" i="7"/>
  <c r="J107" i="7"/>
  <c r="J106" i="7"/>
  <c r="L98" i="7"/>
  <c r="K98" i="7"/>
  <c r="J98" i="7"/>
  <c r="K97" i="7"/>
  <c r="J97" i="7"/>
  <c r="K96" i="7"/>
  <c r="J96" i="7"/>
  <c r="K95" i="7"/>
  <c r="J95" i="7"/>
  <c r="K94" i="7"/>
  <c r="J94" i="7"/>
  <c r="J93" i="7"/>
  <c r="J80" i="7"/>
  <c r="J150" i="3"/>
  <c r="J129" i="3"/>
  <c r="L112" i="3"/>
  <c r="K112" i="3"/>
  <c r="J112" i="3"/>
  <c r="K111" i="3"/>
  <c r="J111" i="3"/>
  <c r="K110" i="3"/>
  <c r="J110" i="3"/>
  <c r="K109" i="3"/>
  <c r="J109" i="3"/>
  <c r="K108" i="3"/>
  <c r="J108" i="3"/>
  <c r="J107" i="3"/>
  <c r="L88" i="3"/>
  <c r="K88" i="3"/>
  <c r="J88" i="3"/>
  <c r="K87" i="3"/>
  <c r="J87" i="3"/>
  <c r="K86" i="3"/>
  <c r="J86" i="3"/>
  <c r="K85" i="3"/>
  <c r="J85" i="3"/>
  <c r="K84" i="3"/>
  <c r="J84" i="3"/>
  <c r="J83" i="3"/>
  <c r="L155" i="4"/>
  <c r="K155" i="4"/>
  <c r="J155" i="4"/>
  <c r="K154" i="4"/>
  <c r="J154" i="4"/>
  <c r="K153" i="4"/>
  <c r="J153" i="4"/>
  <c r="K152" i="4"/>
  <c r="J152" i="4"/>
  <c r="K151" i="4"/>
  <c r="J151" i="4"/>
  <c r="J150" i="4"/>
  <c r="L6" i="4"/>
  <c r="K6" i="4"/>
  <c r="J6" i="4"/>
  <c r="K5" i="4"/>
  <c r="J5" i="4"/>
  <c r="K4" i="4"/>
  <c r="J4" i="4"/>
  <c r="K3" i="4"/>
  <c r="J3" i="4"/>
  <c r="K2" i="4"/>
  <c r="J2" i="4"/>
  <c r="L6" i="7"/>
  <c r="K6" i="7"/>
  <c r="J6" i="7"/>
  <c r="K5" i="7"/>
  <c r="J5" i="7"/>
  <c r="K4" i="7"/>
  <c r="J4" i="7"/>
  <c r="K3" i="7"/>
  <c r="J3" i="7"/>
  <c r="K2" i="7"/>
  <c r="J2" i="7"/>
  <c r="J1" i="7"/>
  <c r="J31" i="7"/>
  <c r="K31" i="7"/>
  <c r="L31" i="7"/>
  <c r="L75" i="3"/>
  <c r="K75" i="3"/>
  <c r="J75" i="3"/>
  <c r="K74" i="3"/>
  <c r="J74" i="3"/>
  <c r="K73" i="3"/>
  <c r="J73" i="3"/>
  <c r="K72" i="3"/>
  <c r="J72" i="3"/>
  <c r="K71" i="3"/>
  <c r="J71" i="3"/>
  <c r="J70" i="3"/>
  <c r="J46" i="3"/>
  <c r="K46" i="3"/>
  <c r="J48" i="3"/>
  <c r="K48" i="3"/>
  <c r="L19" i="3"/>
  <c r="J16" i="3"/>
  <c r="K16" i="3"/>
  <c r="J17" i="3"/>
  <c r="K17" i="3"/>
  <c r="J18" i="3"/>
  <c r="K18" i="3"/>
  <c r="J19" i="3"/>
  <c r="K19" i="3"/>
  <c r="C393" i="1"/>
  <c r="C394" i="1" s="1"/>
  <c r="C395" i="1" s="1"/>
  <c r="C396" i="1" s="1"/>
  <c r="C397" i="1" s="1"/>
  <c r="C398" i="1" s="1"/>
  <c r="C399" i="1" s="1"/>
  <c r="C400" i="1" s="1"/>
  <c r="C401" i="1" s="1"/>
  <c r="Z7" i="1"/>
  <c r="Z201" i="1" s="1"/>
  <c r="BM7" i="1"/>
  <c r="Y7" i="1"/>
  <c r="BJ77" i="1" s="1"/>
  <c r="X7" i="1"/>
  <c r="X21" i="1" s="1"/>
  <c r="W7" i="1"/>
  <c r="BH7" i="1" s="1"/>
  <c r="V7" i="1"/>
  <c r="V136" i="1" s="1"/>
  <c r="U7" i="1"/>
  <c r="BF179" i="1" s="1"/>
  <c r="T7" i="1"/>
  <c r="T21" i="1" s="1"/>
  <c r="S7" i="1"/>
  <c r="S201" i="1" s="1"/>
  <c r="R7" i="1"/>
  <c r="R201" i="1" s="1"/>
  <c r="Q7" i="1"/>
  <c r="BB21" i="1" s="1"/>
  <c r="P7" i="1"/>
  <c r="O7" i="1"/>
  <c r="O215" i="1" s="1"/>
  <c r="N7" i="1"/>
  <c r="N77" i="1" s="1"/>
  <c r="M7" i="1"/>
  <c r="AX7" i="1" s="1"/>
  <c r="X7" i="9"/>
  <c r="X21" i="9" s="1"/>
  <c r="W7" i="9"/>
  <c r="W21" i="9" s="1"/>
  <c r="V7" i="9"/>
  <c r="V194" i="9" s="1"/>
  <c r="AB7" i="9"/>
  <c r="BM7" i="9" s="1"/>
  <c r="AA7" i="9"/>
  <c r="AA21" i="9" s="1"/>
  <c r="Z7" i="9"/>
  <c r="Z34" i="9" s="1"/>
  <c r="Y7" i="9"/>
  <c r="BJ52" i="9" s="1"/>
  <c r="U7" i="9"/>
  <c r="T7" i="9"/>
  <c r="T21" i="9" s="1"/>
  <c r="S7" i="9"/>
  <c r="S21" i="9" s="1"/>
  <c r="R7" i="9"/>
  <c r="BC7" i="9" s="1"/>
  <c r="Q7" i="9"/>
  <c r="P7" i="9"/>
  <c r="BA7" i="9" s="1"/>
  <c r="O7" i="9"/>
  <c r="O34" i="9" s="1"/>
  <c r="N7" i="9"/>
  <c r="N21" i="9" s="1"/>
  <c r="M7" i="9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H134" i="9"/>
  <c r="AO134" i="9" s="1"/>
  <c r="H135" i="9"/>
  <c r="AQ135" i="9" s="1"/>
  <c r="H136" i="9"/>
  <c r="I136" i="9" s="1"/>
  <c r="H137" i="9"/>
  <c r="I137" i="9" s="1"/>
  <c r="H138" i="9"/>
  <c r="H139" i="9"/>
  <c r="H140" i="9"/>
  <c r="AO140" i="9" s="1"/>
  <c r="H141" i="9"/>
  <c r="AO141" i="9" s="1"/>
  <c r="H142" i="9"/>
  <c r="AO142" i="9" s="1"/>
  <c r="H143" i="9"/>
  <c r="AO143" i="9" s="1"/>
  <c r="H144" i="9"/>
  <c r="AO144" i="9" s="1"/>
  <c r="H145" i="9"/>
  <c r="AO145" i="9" s="1"/>
  <c r="H146" i="9"/>
  <c r="AO146" i="9" s="1"/>
  <c r="H94" i="9"/>
  <c r="AO94" i="9" s="1"/>
  <c r="H95" i="9"/>
  <c r="AO95" i="9" s="1"/>
  <c r="H96" i="9"/>
  <c r="H97" i="9"/>
  <c r="AO97" i="9" s="1"/>
  <c r="H98" i="9"/>
  <c r="AO98" i="9" s="1"/>
  <c r="H99" i="9"/>
  <c r="AO99" i="9" s="1"/>
  <c r="H100" i="9"/>
  <c r="AO100" i="9" s="1"/>
  <c r="H101" i="9"/>
  <c r="AO101" i="9" s="1"/>
  <c r="H102" i="9"/>
  <c r="AO102" i="9" s="1"/>
  <c r="H103" i="9"/>
  <c r="AQ103" i="9" s="1"/>
  <c r="H104" i="9"/>
  <c r="AO104" i="9" s="1"/>
  <c r="H105" i="9"/>
  <c r="AQ105" i="9" s="1"/>
  <c r="H106" i="9"/>
  <c r="H107" i="9"/>
  <c r="AQ107" i="9" s="1"/>
  <c r="H108" i="9"/>
  <c r="AO108" i="9" s="1"/>
  <c r="K47" i="3"/>
  <c r="J47" i="3"/>
  <c r="J45" i="3"/>
  <c r="J27" i="3"/>
  <c r="L85" i="7"/>
  <c r="K85" i="7"/>
  <c r="J85" i="7"/>
  <c r="K84" i="7"/>
  <c r="J84" i="7"/>
  <c r="K83" i="7"/>
  <c r="J83" i="7"/>
  <c r="K82" i="7"/>
  <c r="J82" i="7"/>
  <c r="K81" i="7"/>
  <c r="J81" i="7"/>
  <c r="J14" i="3"/>
  <c r="K15" i="3"/>
  <c r="J15" i="3"/>
  <c r="J1" i="3"/>
  <c r="H53" i="9"/>
  <c r="AO53" i="9" s="1"/>
  <c r="H54" i="9"/>
  <c r="H55" i="9"/>
  <c r="AQ55" i="9" s="1"/>
  <c r="H56" i="9"/>
  <c r="AQ56" i="9" s="1"/>
  <c r="H59" i="9"/>
  <c r="H60" i="9"/>
  <c r="AQ60" i="9" s="1"/>
  <c r="H62" i="9"/>
  <c r="AQ62" i="9" s="1"/>
  <c r="H64" i="9"/>
  <c r="AO64" i="9" s="1"/>
  <c r="H66" i="9"/>
  <c r="H67" i="9"/>
  <c r="AQ67" i="9" s="1"/>
  <c r="H70" i="9"/>
  <c r="AQ70" i="9" s="1"/>
  <c r="H71" i="9"/>
  <c r="AQ71" i="9" s="1"/>
  <c r="H72" i="9"/>
  <c r="H57" i="9"/>
  <c r="AQ57" i="9" s="1"/>
  <c r="H58" i="9"/>
  <c r="AQ58" i="9" s="1"/>
  <c r="H61" i="9"/>
  <c r="AQ61" i="9" s="1"/>
  <c r="H65" i="9"/>
  <c r="H68" i="9"/>
  <c r="AQ68" i="9" s="1"/>
  <c r="H69" i="9"/>
  <c r="AQ69" i="9" s="1"/>
  <c r="K30" i="7"/>
  <c r="J30" i="7"/>
  <c r="K29" i="7"/>
  <c r="J29" i="7"/>
  <c r="K28" i="7"/>
  <c r="J28" i="7"/>
  <c r="K27" i="7"/>
  <c r="J27" i="7"/>
  <c r="J26" i="7"/>
  <c r="J1" i="4"/>
  <c r="I6" i="11"/>
  <c r="I3" i="11"/>
  <c r="I9" i="11"/>
  <c r="I7" i="11"/>
  <c r="I10" i="11"/>
  <c r="I4" i="11"/>
  <c r="I5" i="11"/>
  <c r="I8" i="11"/>
  <c r="H252" i="9"/>
  <c r="I252" i="9" s="1"/>
  <c r="AR252" i="9"/>
  <c r="AS252" i="9"/>
  <c r="AT252" i="9"/>
  <c r="AU252" i="9"/>
  <c r="AV252" i="9"/>
  <c r="H253" i="9"/>
  <c r="AR253" i="9"/>
  <c r="AS253" i="9"/>
  <c r="AT253" i="9"/>
  <c r="AU253" i="9"/>
  <c r="AV253" i="9"/>
  <c r="H254" i="9"/>
  <c r="AQ254" i="9" s="1"/>
  <c r="AR254" i="9"/>
  <c r="AS254" i="9"/>
  <c r="AT254" i="9"/>
  <c r="AU254" i="9"/>
  <c r="AV254" i="9"/>
  <c r="H232" i="9"/>
  <c r="H233" i="9"/>
  <c r="I233" i="9" s="1"/>
  <c r="H234" i="9"/>
  <c r="AR234" i="9"/>
  <c r="AS234" i="9"/>
  <c r="AT234" i="9"/>
  <c r="AU234" i="9"/>
  <c r="AV234" i="9"/>
  <c r="H235" i="9"/>
  <c r="AF235" i="9" s="1"/>
  <c r="AR235" i="9"/>
  <c r="AS235" i="9"/>
  <c r="AT235" i="9"/>
  <c r="AU235" i="9"/>
  <c r="AV235" i="9"/>
  <c r="H236" i="9"/>
  <c r="AE236" i="9" s="1"/>
  <c r="AR236" i="9"/>
  <c r="AS236" i="9"/>
  <c r="AT236" i="9"/>
  <c r="AU236" i="9"/>
  <c r="AV236" i="9"/>
  <c r="H237" i="9"/>
  <c r="AH237" i="9" s="1"/>
  <c r="AR237" i="9"/>
  <c r="AS237" i="9"/>
  <c r="AT237" i="9"/>
  <c r="AU237" i="9"/>
  <c r="AV237" i="9"/>
  <c r="H238" i="9"/>
  <c r="AQ238" i="9" s="1"/>
  <c r="AR238" i="9"/>
  <c r="AS238" i="9"/>
  <c r="AT238" i="9"/>
  <c r="AU238" i="9"/>
  <c r="AV238" i="9"/>
  <c r="H239" i="9"/>
  <c r="AH239" i="9" s="1"/>
  <c r="AR239" i="9"/>
  <c r="AS239" i="9"/>
  <c r="AT239" i="9"/>
  <c r="AU239" i="9"/>
  <c r="AV239" i="9"/>
  <c r="H240" i="9"/>
  <c r="AE240" i="9" s="1"/>
  <c r="AR240" i="9"/>
  <c r="AS240" i="9"/>
  <c r="AT240" i="9"/>
  <c r="AU240" i="9"/>
  <c r="AV240" i="9"/>
  <c r="H186" i="9"/>
  <c r="H190" i="9"/>
  <c r="AO190" i="9" s="1"/>
  <c r="H191" i="9"/>
  <c r="AQ191" i="9" s="1"/>
  <c r="H192" i="9"/>
  <c r="H193" i="9"/>
  <c r="AQ193" i="9" s="1"/>
  <c r="H165" i="9"/>
  <c r="AO165" i="9" s="1"/>
  <c r="H169" i="9"/>
  <c r="AQ169" i="9" s="1"/>
  <c r="H170" i="9"/>
  <c r="AO170" i="9" s="1"/>
  <c r="H172" i="9"/>
  <c r="H185" i="9"/>
  <c r="AO185" i="9" s="1"/>
  <c r="H187" i="9"/>
  <c r="I187" i="9" s="1"/>
  <c r="H188" i="9"/>
  <c r="H166" i="9"/>
  <c r="H167" i="9"/>
  <c r="AQ167" i="9" s="1"/>
  <c r="H168" i="9"/>
  <c r="AQ168" i="9" s="1"/>
  <c r="H171" i="9"/>
  <c r="H173" i="9"/>
  <c r="AO173" i="9" s="1"/>
  <c r="H174" i="9"/>
  <c r="AQ174" i="9" s="1"/>
  <c r="H175" i="9"/>
  <c r="I175" i="9" s="1"/>
  <c r="H189" i="9"/>
  <c r="H176" i="9"/>
  <c r="H110" i="9"/>
  <c r="AO110" i="9" s="1"/>
  <c r="H111" i="9"/>
  <c r="AQ111" i="9" s="1"/>
  <c r="H116" i="9"/>
  <c r="AO116" i="9" s="1"/>
  <c r="H119" i="9"/>
  <c r="AQ119" i="9" s="1"/>
  <c r="H121" i="9"/>
  <c r="H78" i="9"/>
  <c r="AO78" i="9" s="1"/>
  <c r="H88" i="9"/>
  <c r="AQ88" i="9" s="1"/>
  <c r="H83" i="9"/>
  <c r="AQ83" i="9" s="1"/>
  <c r="H84" i="9"/>
  <c r="AQ84" i="9" s="1"/>
  <c r="H109" i="9"/>
  <c r="H113" i="9"/>
  <c r="H115" i="9"/>
  <c r="AO115" i="9" s="1"/>
  <c r="H117" i="9"/>
  <c r="H120" i="9"/>
  <c r="H79" i="9"/>
  <c r="AO79" i="9" s="1"/>
  <c r="H80" i="9"/>
  <c r="AQ80" i="9" s="1"/>
  <c r="H86" i="9"/>
  <c r="H87" i="9"/>
  <c r="AO87" i="9" s="1"/>
  <c r="H89" i="9"/>
  <c r="AQ89" i="9" s="1"/>
  <c r="H90" i="9"/>
  <c r="AO90" i="9" s="1"/>
  <c r="H91" i="9"/>
  <c r="AQ91" i="9" s="1"/>
  <c r="H92" i="9"/>
  <c r="AQ92" i="9" s="1"/>
  <c r="H112" i="9"/>
  <c r="AO112" i="9" s="1"/>
  <c r="H114" i="9"/>
  <c r="AQ114" i="9" s="1"/>
  <c r="H118" i="9"/>
  <c r="H81" i="9"/>
  <c r="AQ81" i="9" s="1"/>
  <c r="H85" i="9"/>
  <c r="AQ85" i="9" s="1"/>
  <c r="H93" i="9"/>
  <c r="AQ93" i="9" s="1"/>
  <c r="H82" i="9"/>
  <c r="AQ82" i="9" s="1"/>
  <c r="AR113" i="9"/>
  <c r="AS113" i="9"/>
  <c r="AT113" i="9"/>
  <c r="AU113" i="9"/>
  <c r="AV113" i="9"/>
  <c r="AV118" i="9"/>
  <c r="AU118" i="9"/>
  <c r="AT118" i="9"/>
  <c r="AS118" i="9"/>
  <c r="AR118" i="9"/>
  <c r="AR120" i="9"/>
  <c r="AS120" i="9"/>
  <c r="AT120" i="9"/>
  <c r="AU120" i="9"/>
  <c r="AV120" i="9"/>
  <c r="H122" i="9"/>
  <c r="H123" i="9"/>
  <c r="I123" i="9" s="1"/>
  <c r="H124" i="9"/>
  <c r="H125" i="9"/>
  <c r="H126" i="9"/>
  <c r="AG126" i="9" s="1"/>
  <c r="AR126" i="9"/>
  <c r="AS126" i="9"/>
  <c r="AT126" i="9"/>
  <c r="AU126" i="9"/>
  <c r="AV126" i="9"/>
  <c r="AQ78" i="9"/>
  <c r="H73" i="9"/>
  <c r="AQ73" i="9" s="1"/>
  <c r="AR73" i="9"/>
  <c r="AS73" i="9"/>
  <c r="AT73" i="9"/>
  <c r="AU73" i="9"/>
  <c r="AV73" i="9"/>
  <c r="H74" i="9"/>
  <c r="H75" i="9"/>
  <c r="AQ75" i="9" s="1"/>
  <c r="AR75" i="9"/>
  <c r="AS75" i="9"/>
  <c r="AT75" i="9"/>
  <c r="AU75" i="9"/>
  <c r="AV75" i="9"/>
  <c r="H76" i="9"/>
  <c r="AQ76" i="9" s="1"/>
  <c r="AR76" i="9"/>
  <c r="AS76" i="9"/>
  <c r="AT76" i="9"/>
  <c r="AU76" i="9"/>
  <c r="AV76" i="9"/>
  <c r="H47" i="9"/>
  <c r="AQ47" i="9" s="1"/>
  <c r="H48" i="9"/>
  <c r="AH48" i="9" s="1"/>
  <c r="AR48" i="9"/>
  <c r="AS48" i="9"/>
  <c r="AT48" i="9"/>
  <c r="AU48" i="9"/>
  <c r="AV48" i="9"/>
  <c r="H49" i="9"/>
  <c r="AQ49" i="9" s="1"/>
  <c r="AR49" i="9"/>
  <c r="AS49" i="9"/>
  <c r="AT49" i="9"/>
  <c r="AU49" i="9"/>
  <c r="AV49" i="9"/>
  <c r="H50" i="9"/>
  <c r="AE50" i="9" s="1"/>
  <c r="AR50" i="9"/>
  <c r="AS50" i="9"/>
  <c r="AT50" i="9"/>
  <c r="AU50" i="9"/>
  <c r="AV50" i="9"/>
  <c r="H51" i="9"/>
  <c r="AQ51" i="9" s="1"/>
  <c r="AR51" i="9"/>
  <c r="AS51" i="9"/>
  <c r="AT51" i="9"/>
  <c r="AU51" i="9"/>
  <c r="AV51" i="9"/>
  <c r="H27" i="9"/>
  <c r="AO27" i="9" s="1"/>
  <c r="H28" i="9"/>
  <c r="AQ28" i="9" s="1"/>
  <c r="H29" i="9"/>
  <c r="AQ29" i="9" s="1"/>
  <c r="H30" i="9"/>
  <c r="AQ30" i="9" s="1"/>
  <c r="H31" i="9"/>
  <c r="AQ31" i="9" s="1"/>
  <c r="H32" i="9"/>
  <c r="AQ32" i="9" s="1"/>
  <c r="H33" i="9"/>
  <c r="AQ33" i="9" s="1"/>
  <c r="AR33" i="9"/>
  <c r="AS33" i="9"/>
  <c r="AT33" i="9"/>
  <c r="AU33" i="9"/>
  <c r="AV33" i="9"/>
  <c r="H17" i="9"/>
  <c r="H18" i="9"/>
  <c r="AQ18" i="9" s="1"/>
  <c r="AR18" i="9"/>
  <c r="AS18" i="9"/>
  <c r="AT18" i="9"/>
  <c r="AU18" i="9"/>
  <c r="AV18" i="9"/>
  <c r="H19" i="9"/>
  <c r="AQ19" i="9" s="1"/>
  <c r="AR19" i="9"/>
  <c r="AS19" i="9"/>
  <c r="AT19" i="9"/>
  <c r="AU19" i="9"/>
  <c r="AV19" i="9"/>
  <c r="H20" i="9"/>
  <c r="AQ20" i="9" s="1"/>
  <c r="AR20" i="9"/>
  <c r="AS20" i="9"/>
  <c r="AT20" i="9"/>
  <c r="AU20" i="9"/>
  <c r="AV20" i="9"/>
  <c r="I5" i="12"/>
  <c r="I2" i="12"/>
  <c r="I8" i="12"/>
  <c r="I9" i="12"/>
  <c r="I10" i="12"/>
  <c r="I6" i="12"/>
  <c r="I7" i="12"/>
  <c r="I3" i="12"/>
  <c r="I4" i="12"/>
  <c r="I11" i="11"/>
  <c r="I2" i="11"/>
  <c r="H22" i="1"/>
  <c r="H78" i="1"/>
  <c r="AQ78" i="1" s="1"/>
  <c r="H79" i="1"/>
  <c r="AO79" i="1" s="1"/>
  <c r="H113" i="1"/>
  <c r="AQ113" i="1" s="1"/>
  <c r="H114" i="1"/>
  <c r="H115" i="1"/>
  <c r="AQ115" i="1" s="1"/>
  <c r="H116" i="1"/>
  <c r="H117" i="1"/>
  <c r="H118" i="1"/>
  <c r="H119" i="1"/>
  <c r="AQ119" i="1" s="1"/>
  <c r="H120" i="1"/>
  <c r="H137" i="1"/>
  <c r="AO137" i="1" s="1"/>
  <c r="H138" i="1"/>
  <c r="H139" i="1"/>
  <c r="H140" i="1"/>
  <c r="H141" i="1"/>
  <c r="H142" i="1"/>
  <c r="H23" i="1"/>
  <c r="AQ23" i="1" s="1"/>
  <c r="H24" i="1"/>
  <c r="AO24" i="1" s="1"/>
  <c r="H25" i="1"/>
  <c r="AQ25" i="1" s="1"/>
  <c r="H26" i="1"/>
  <c r="AO26" i="1" s="1"/>
  <c r="H35" i="1"/>
  <c r="AQ35" i="1" s="1"/>
  <c r="H36" i="1"/>
  <c r="AO36" i="1" s="1"/>
  <c r="H53" i="1"/>
  <c r="AQ53" i="1" s="1"/>
  <c r="H54" i="1"/>
  <c r="H55" i="1"/>
  <c r="AQ55" i="1" s="1"/>
  <c r="AX55" i="1" s="1"/>
  <c r="H56" i="1"/>
  <c r="H57" i="1"/>
  <c r="H159" i="1"/>
  <c r="H160" i="1"/>
  <c r="H161" i="1"/>
  <c r="AO161" i="1" s="1"/>
  <c r="H162" i="1"/>
  <c r="H163" i="1"/>
  <c r="H164" i="1"/>
  <c r="I164" i="1" s="1"/>
  <c r="H180" i="1"/>
  <c r="H202" i="1"/>
  <c r="H203" i="1"/>
  <c r="AO203" i="1" s="1"/>
  <c r="H204" i="1"/>
  <c r="AQ204" i="1" s="1"/>
  <c r="H216" i="1"/>
  <c r="H217" i="1"/>
  <c r="AG217" i="1" s="1"/>
  <c r="H218" i="1"/>
  <c r="H219" i="1"/>
  <c r="I219" i="1" s="1"/>
  <c r="H220" i="1"/>
  <c r="H221" i="1"/>
  <c r="AE221" i="1" s="1"/>
  <c r="H222" i="1"/>
  <c r="H223" i="1"/>
  <c r="I223" i="1" s="1"/>
  <c r="H224" i="1"/>
  <c r="H225" i="1"/>
  <c r="AE225" i="1" s="1"/>
  <c r="H226" i="1"/>
  <c r="H227" i="1"/>
  <c r="I227" i="1" s="1"/>
  <c r="H9" i="1"/>
  <c r="AO9" i="1" s="1"/>
  <c r="H10" i="1"/>
  <c r="I10" i="1" s="1"/>
  <c r="H11" i="1"/>
  <c r="H12" i="1"/>
  <c r="I12" i="1" s="1"/>
  <c r="H13" i="1"/>
  <c r="H14" i="1"/>
  <c r="H15" i="1"/>
  <c r="H16" i="1"/>
  <c r="I16" i="1" s="1"/>
  <c r="H17" i="1"/>
  <c r="H18" i="1"/>
  <c r="I18" i="1" s="1"/>
  <c r="H19" i="1"/>
  <c r="H20" i="1"/>
  <c r="I20" i="1" s="1"/>
  <c r="H27" i="1"/>
  <c r="AO27" i="1" s="1"/>
  <c r="H28" i="1"/>
  <c r="H29" i="1"/>
  <c r="H30" i="1"/>
  <c r="I30" i="1" s="1"/>
  <c r="H31" i="1"/>
  <c r="H32" i="1"/>
  <c r="H33" i="1"/>
  <c r="H37" i="1"/>
  <c r="AQ37" i="1" s="1"/>
  <c r="H38" i="1"/>
  <c r="AO38" i="1" s="1"/>
  <c r="H39" i="1"/>
  <c r="H40" i="1"/>
  <c r="H41" i="1"/>
  <c r="I41" i="1" s="1"/>
  <c r="H42" i="1"/>
  <c r="AO42" i="1" s="1"/>
  <c r="H43" i="1"/>
  <c r="I43" i="1" s="1"/>
  <c r="H44" i="1"/>
  <c r="H45" i="1"/>
  <c r="I45" i="1" s="1"/>
  <c r="H46" i="1"/>
  <c r="H47" i="1"/>
  <c r="I47" i="1" s="1"/>
  <c r="H48" i="1"/>
  <c r="H49" i="1"/>
  <c r="I49" i="1" s="1"/>
  <c r="H50" i="1"/>
  <c r="H51" i="1"/>
  <c r="I51" i="1" s="1"/>
  <c r="H58" i="1"/>
  <c r="H59" i="1"/>
  <c r="I59" i="1" s="1"/>
  <c r="H60" i="1"/>
  <c r="H61" i="1"/>
  <c r="AQ61" i="1" s="1"/>
  <c r="H62" i="1"/>
  <c r="AQ62" i="1" s="1"/>
  <c r="H63" i="1"/>
  <c r="I63" i="1" s="1"/>
  <c r="H64" i="1"/>
  <c r="H65" i="1"/>
  <c r="AF65" i="1" s="1"/>
  <c r="H66" i="1"/>
  <c r="AF66" i="1" s="1"/>
  <c r="H67" i="1"/>
  <c r="AD67" i="1" s="1"/>
  <c r="H68" i="1"/>
  <c r="H69" i="1"/>
  <c r="AF69" i="1" s="1"/>
  <c r="H70" i="1"/>
  <c r="AF70" i="1" s="1"/>
  <c r="H71" i="1"/>
  <c r="AD71" i="1" s="1"/>
  <c r="H72" i="1"/>
  <c r="H73" i="1"/>
  <c r="AF73" i="1" s="1"/>
  <c r="H74" i="1"/>
  <c r="AF74" i="1" s="1"/>
  <c r="H75" i="1"/>
  <c r="AD75" i="1" s="1"/>
  <c r="H76" i="1"/>
  <c r="H80" i="1"/>
  <c r="AQ80" i="1" s="1"/>
  <c r="H81" i="1"/>
  <c r="H82" i="1"/>
  <c r="H83" i="1"/>
  <c r="AO83" i="1" s="1"/>
  <c r="H84" i="1"/>
  <c r="AQ84" i="1" s="1"/>
  <c r="H85" i="1"/>
  <c r="AO85" i="1" s="1"/>
  <c r="H86" i="1"/>
  <c r="AQ86" i="1" s="1"/>
  <c r="H87" i="1"/>
  <c r="AQ87" i="1" s="1"/>
  <c r="H88" i="1"/>
  <c r="AQ88" i="1" s="1"/>
  <c r="H89" i="1"/>
  <c r="H90" i="1"/>
  <c r="I90" i="1" s="1"/>
  <c r="H91" i="1"/>
  <c r="H92" i="1"/>
  <c r="AG92" i="1" s="1"/>
  <c r="H93" i="1"/>
  <c r="AH93" i="1" s="1"/>
  <c r="H94" i="1"/>
  <c r="I94" i="1" s="1"/>
  <c r="H95" i="1"/>
  <c r="H96" i="1"/>
  <c r="H97" i="1"/>
  <c r="H98" i="1"/>
  <c r="I98" i="1" s="1"/>
  <c r="H99" i="1"/>
  <c r="H100" i="1"/>
  <c r="I100" i="1" s="1"/>
  <c r="H101" i="1"/>
  <c r="AD101" i="1" s="1"/>
  <c r="H102" i="1"/>
  <c r="I102" i="1" s="1"/>
  <c r="H103" i="1"/>
  <c r="H104" i="1"/>
  <c r="AG104" i="1" s="1"/>
  <c r="H105" i="1"/>
  <c r="H106" i="1"/>
  <c r="I106" i="1" s="1"/>
  <c r="H107" i="1"/>
  <c r="AF107" i="1" s="1"/>
  <c r="H108" i="1"/>
  <c r="I108" i="1" s="1"/>
  <c r="H109" i="1"/>
  <c r="AD109" i="1" s="1"/>
  <c r="H110" i="1"/>
  <c r="I110" i="1" s="1"/>
  <c r="H111" i="1"/>
  <c r="H121" i="1"/>
  <c r="H122" i="1"/>
  <c r="H123" i="1"/>
  <c r="H124" i="1"/>
  <c r="H125" i="1"/>
  <c r="I125" i="1" s="1"/>
  <c r="H126" i="1"/>
  <c r="AO126" i="1" s="1"/>
  <c r="H127" i="1"/>
  <c r="I127" i="1" s="1"/>
  <c r="H128" i="1"/>
  <c r="H129" i="1"/>
  <c r="H130" i="1"/>
  <c r="H131" i="1"/>
  <c r="I131" i="1" s="1"/>
  <c r="H132" i="1"/>
  <c r="H133" i="1"/>
  <c r="I133" i="1" s="1"/>
  <c r="H134" i="1"/>
  <c r="AH134" i="1" s="1"/>
  <c r="H135" i="1"/>
  <c r="I135" i="1" s="1"/>
  <c r="H143" i="1"/>
  <c r="H144" i="1"/>
  <c r="H145" i="1"/>
  <c r="H146" i="1"/>
  <c r="I146" i="1" s="1"/>
  <c r="H147" i="1"/>
  <c r="H148" i="1"/>
  <c r="H149" i="1"/>
  <c r="H150" i="1"/>
  <c r="I150" i="1" s="1"/>
  <c r="H151" i="1"/>
  <c r="H152" i="1"/>
  <c r="AD152" i="1" s="1"/>
  <c r="H153" i="1"/>
  <c r="AE153" i="1" s="1"/>
  <c r="H154" i="1"/>
  <c r="I154" i="1" s="1"/>
  <c r="H155" i="1"/>
  <c r="H156" i="1"/>
  <c r="AE156" i="1" s="1"/>
  <c r="H157" i="1"/>
  <c r="AE157" i="1" s="1"/>
  <c r="H165" i="1"/>
  <c r="I165" i="1" s="1"/>
  <c r="H166" i="1"/>
  <c r="AO166" i="1" s="1"/>
  <c r="H167" i="1"/>
  <c r="H168" i="1"/>
  <c r="H169" i="1"/>
  <c r="I169" i="1" s="1"/>
  <c r="H170" i="1"/>
  <c r="H171" i="1"/>
  <c r="AG171" i="1" s="1"/>
  <c r="H172" i="1"/>
  <c r="I172" i="1" s="1"/>
  <c r="H173" i="1"/>
  <c r="AF173" i="1" s="1"/>
  <c r="H174" i="1"/>
  <c r="H175" i="1"/>
  <c r="I175" i="1" s="1"/>
  <c r="H176" i="1"/>
  <c r="AE176" i="1" s="1"/>
  <c r="H177" i="1"/>
  <c r="AG177" i="1" s="1"/>
  <c r="H178" i="1"/>
  <c r="I178" i="1" s="1"/>
  <c r="H181" i="1"/>
  <c r="H182" i="1"/>
  <c r="AQ182" i="1" s="1"/>
  <c r="H183" i="1"/>
  <c r="I183" i="1" s="1"/>
  <c r="H184" i="1"/>
  <c r="H185" i="1"/>
  <c r="I185" i="1" s="1"/>
  <c r="H186" i="1"/>
  <c r="AH186" i="1" s="1"/>
  <c r="H187" i="1"/>
  <c r="I187" i="1" s="1"/>
  <c r="H188" i="1"/>
  <c r="I188" i="1" s="1"/>
  <c r="H189" i="1"/>
  <c r="AE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H198" i="1"/>
  <c r="I198" i="1" s="1"/>
  <c r="H199" i="1"/>
  <c r="I199" i="1" s="1"/>
  <c r="H200" i="1"/>
  <c r="AE200" i="1" s="1"/>
  <c r="H205" i="1"/>
  <c r="H206" i="1"/>
  <c r="I206" i="1" s="1"/>
  <c r="H207" i="1"/>
  <c r="H208" i="1"/>
  <c r="H209" i="1"/>
  <c r="H210" i="1"/>
  <c r="H211" i="1"/>
  <c r="AQ211" i="1" s="1"/>
  <c r="H212" i="1"/>
  <c r="I212" i="1" s="1"/>
  <c r="H213" i="1"/>
  <c r="AE213" i="1" s="1"/>
  <c r="H214" i="1"/>
  <c r="I214" i="1" s="1"/>
  <c r="H220" i="9"/>
  <c r="I220" i="9" s="1"/>
  <c r="B276" i="9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B486" i="9" s="1"/>
  <c r="B487" i="9" s="1"/>
  <c r="B488" i="9" s="1"/>
  <c r="B489" i="9" s="1"/>
  <c r="B490" i="9" s="1"/>
  <c r="B491" i="9" s="1"/>
  <c r="B492" i="9" s="1"/>
  <c r="B493" i="9" s="1"/>
  <c r="B494" i="9" s="1"/>
  <c r="B495" i="9" s="1"/>
  <c r="B496" i="9" s="1"/>
  <c r="B497" i="9" s="1"/>
  <c r="B498" i="9" s="1"/>
  <c r="B499" i="9" s="1"/>
  <c r="B500" i="9" s="1"/>
  <c r="B501" i="9" s="1"/>
  <c r="B502" i="9" s="1"/>
  <c r="B503" i="9" s="1"/>
  <c r="B504" i="9" s="1"/>
  <c r="B505" i="9" s="1"/>
  <c r="B506" i="9" s="1"/>
  <c r="B507" i="9" s="1"/>
  <c r="B508" i="9" s="1"/>
  <c r="B509" i="9" s="1"/>
  <c r="B510" i="9" s="1"/>
  <c r="B511" i="9" s="1"/>
  <c r="B512" i="9" s="1"/>
  <c r="B513" i="9" s="1"/>
  <c r="B514" i="9" s="1"/>
  <c r="B515" i="9" s="1"/>
  <c r="B516" i="9" s="1"/>
  <c r="B517" i="9" s="1"/>
  <c r="B518" i="9" s="1"/>
  <c r="B519" i="9" s="1"/>
  <c r="B520" i="9" s="1"/>
  <c r="B521" i="9" s="1"/>
  <c r="B522" i="9" s="1"/>
  <c r="B523" i="9" s="1"/>
  <c r="B524" i="9" s="1"/>
  <c r="B525" i="9" s="1"/>
  <c r="B526" i="9" s="1"/>
  <c r="B527" i="9" s="1"/>
  <c r="B528" i="9" s="1"/>
  <c r="B529" i="9" s="1"/>
  <c r="B530" i="9" s="1"/>
  <c r="B531" i="9" s="1"/>
  <c r="B532" i="9" s="1"/>
  <c r="B533" i="9" s="1"/>
  <c r="B534" i="9" s="1"/>
  <c r="B535" i="9" s="1"/>
  <c r="B536" i="9" s="1"/>
  <c r="B537" i="9" s="1"/>
  <c r="B538" i="9" s="1"/>
  <c r="B539" i="9" s="1"/>
  <c r="B540" i="9" s="1"/>
  <c r="B541" i="9" s="1"/>
  <c r="B542" i="9" s="1"/>
  <c r="B543" i="9" s="1"/>
  <c r="B544" i="9" s="1"/>
  <c r="B545" i="9" s="1"/>
  <c r="B546" i="9" s="1"/>
  <c r="H128" i="9"/>
  <c r="AO128" i="9" s="1"/>
  <c r="H129" i="9"/>
  <c r="AO129" i="9" s="1"/>
  <c r="H130" i="9"/>
  <c r="AQ130" i="9" s="1"/>
  <c r="H131" i="9"/>
  <c r="H132" i="9"/>
  <c r="I132" i="9" s="1"/>
  <c r="H133" i="9"/>
  <c r="H147" i="9"/>
  <c r="I147" i="9" s="1"/>
  <c r="H148" i="9"/>
  <c r="I148" i="9" s="1"/>
  <c r="H149" i="9"/>
  <c r="AO149" i="9" s="1"/>
  <c r="H150" i="9"/>
  <c r="AO150" i="9" s="1"/>
  <c r="H151" i="9"/>
  <c r="H9" i="9"/>
  <c r="I9" i="9" s="1"/>
  <c r="H10" i="9"/>
  <c r="I10" i="9" s="1"/>
  <c r="H22" i="9"/>
  <c r="I22" i="9" s="1"/>
  <c r="H23" i="9"/>
  <c r="I23" i="9" s="1"/>
  <c r="H24" i="9"/>
  <c r="AO24" i="9" s="1"/>
  <c r="H25" i="9"/>
  <c r="AQ25" i="9" s="1"/>
  <c r="H35" i="9"/>
  <c r="I35" i="9" s="1"/>
  <c r="H36" i="9"/>
  <c r="AO36" i="9" s="1"/>
  <c r="H37" i="9"/>
  <c r="I37" i="9" s="1"/>
  <c r="H38" i="9"/>
  <c r="I38" i="9" s="1"/>
  <c r="H195" i="9"/>
  <c r="H196" i="9"/>
  <c r="AQ196" i="9" s="1"/>
  <c r="H197" i="9"/>
  <c r="AQ197" i="9" s="1"/>
  <c r="H198" i="9"/>
  <c r="AQ198" i="9" s="1"/>
  <c r="H199" i="9"/>
  <c r="AO199" i="9" s="1"/>
  <c r="H200" i="9"/>
  <c r="AQ200" i="9" s="1"/>
  <c r="H201" i="9"/>
  <c r="I201" i="9" s="1"/>
  <c r="H202" i="9"/>
  <c r="I202" i="9" s="1"/>
  <c r="H221" i="9"/>
  <c r="AQ221" i="9" s="1"/>
  <c r="H222" i="9"/>
  <c r="H242" i="9"/>
  <c r="H243" i="9"/>
  <c r="AQ243" i="9" s="1"/>
  <c r="H256" i="9"/>
  <c r="H257" i="9"/>
  <c r="H258" i="9"/>
  <c r="AQ258" i="9" s="1"/>
  <c r="H259" i="9"/>
  <c r="H260" i="9"/>
  <c r="H261" i="9"/>
  <c r="H262" i="9"/>
  <c r="H263" i="9"/>
  <c r="AQ263" i="9" s="1"/>
  <c r="H264" i="9"/>
  <c r="H265" i="9"/>
  <c r="H266" i="9"/>
  <c r="AD266" i="9" s="1"/>
  <c r="H267" i="9"/>
  <c r="AQ267" i="9" s="1"/>
  <c r="H11" i="9"/>
  <c r="I11" i="9" s="1"/>
  <c r="H12" i="9"/>
  <c r="I12" i="9" s="1"/>
  <c r="H13" i="9"/>
  <c r="AQ13" i="9" s="1"/>
  <c r="H14" i="9"/>
  <c r="H15" i="9"/>
  <c r="I15" i="9" s="1"/>
  <c r="H16" i="9"/>
  <c r="I16" i="9" s="1"/>
  <c r="H26" i="9"/>
  <c r="I26" i="9" s="1"/>
  <c r="H39" i="9"/>
  <c r="I39" i="9" s="1"/>
  <c r="H40" i="9"/>
  <c r="I40" i="9" s="1"/>
  <c r="H41" i="9"/>
  <c r="I41" i="9" s="1"/>
  <c r="H42" i="9"/>
  <c r="I42" i="9" s="1"/>
  <c r="H43" i="9"/>
  <c r="I43" i="9" s="1"/>
  <c r="H44" i="9"/>
  <c r="I44" i="9" s="1"/>
  <c r="H45" i="9"/>
  <c r="I45" i="9" s="1"/>
  <c r="H46" i="9"/>
  <c r="I46" i="9" s="1"/>
  <c r="H152" i="9"/>
  <c r="AO152" i="9" s="1"/>
  <c r="H153" i="9"/>
  <c r="AO153" i="9" s="1"/>
  <c r="H154" i="9"/>
  <c r="AO154" i="9" s="1"/>
  <c r="H155" i="9"/>
  <c r="AO155" i="9" s="1"/>
  <c r="H156" i="9"/>
  <c r="I156" i="9" s="1"/>
  <c r="H157" i="9"/>
  <c r="AQ157" i="9" s="1"/>
  <c r="H158" i="9"/>
  <c r="I158" i="9" s="1"/>
  <c r="H159" i="9"/>
  <c r="H160" i="9"/>
  <c r="I160" i="9" s="1"/>
  <c r="H161" i="9"/>
  <c r="AO161" i="9" s="1"/>
  <c r="H162" i="9"/>
  <c r="I162" i="9" s="1"/>
  <c r="H163" i="9"/>
  <c r="AQ163" i="9" s="1"/>
  <c r="I191" i="9"/>
  <c r="H203" i="9"/>
  <c r="I203" i="9" s="1"/>
  <c r="H204" i="9"/>
  <c r="I204" i="9" s="1"/>
  <c r="H205" i="9"/>
  <c r="I205" i="9" s="1"/>
  <c r="H206" i="9"/>
  <c r="H207" i="9"/>
  <c r="I207" i="9" s="1"/>
  <c r="H208" i="9"/>
  <c r="I208" i="9" s="1"/>
  <c r="H209" i="9"/>
  <c r="I209" i="9" s="1"/>
  <c r="H214" i="9"/>
  <c r="AO214" i="9" s="1"/>
  <c r="H215" i="9"/>
  <c r="I215" i="9" s="1"/>
  <c r="H216" i="9"/>
  <c r="I216" i="9" s="1"/>
  <c r="H217" i="9"/>
  <c r="I217" i="9" s="1"/>
  <c r="H218" i="9"/>
  <c r="H223" i="9"/>
  <c r="I223" i="9" s="1"/>
  <c r="H224" i="9"/>
  <c r="AQ224" i="9" s="1"/>
  <c r="H225" i="9"/>
  <c r="H226" i="9"/>
  <c r="H227" i="9"/>
  <c r="I227" i="9" s="1"/>
  <c r="H228" i="9"/>
  <c r="I228" i="9" s="1"/>
  <c r="H229" i="9"/>
  <c r="AQ229" i="9" s="1"/>
  <c r="H230" i="9"/>
  <c r="H231" i="9"/>
  <c r="I231" i="9" s="1"/>
  <c r="I234" i="9"/>
  <c r="I238" i="9"/>
  <c r="H244" i="9"/>
  <c r="AO244" i="9" s="1"/>
  <c r="H245" i="9"/>
  <c r="H246" i="9"/>
  <c r="H247" i="9"/>
  <c r="H248" i="9"/>
  <c r="H249" i="9"/>
  <c r="H250" i="9"/>
  <c r="H251" i="9"/>
  <c r="I251" i="9" s="1"/>
  <c r="B2" i="1"/>
  <c r="AQ12" i="1"/>
  <c r="AQ39" i="1"/>
  <c r="AQ51" i="1"/>
  <c r="AQ82" i="1"/>
  <c r="AQ139" i="1"/>
  <c r="AQ160" i="1"/>
  <c r="AQ185" i="1"/>
  <c r="AQ214" i="1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17" i="10"/>
  <c r="A17" i="2"/>
  <c r="AR267" i="9"/>
  <c r="AS267" i="9"/>
  <c r="AT267" i="9"/>
  <c r="AU267" i="9"/>
  <c r="AV267" i="9"/>
  <c r="AR266" i="9"/>
  <c r="AS266" i="9"/>
  <c r="AT266" i="9"/>
  <c r="AU266" i="9"/>
  <c r="AV266" i="9"/>
  <c r="AR264" i="9"/>
  <c r="AS264" i="9"/>
  <c r="AT264" i="9"/>
  <c r="AU264" i="9"/>
  <c r="AV264" i="9"/>
  <c r="AO260" i="9"/>
  <c r="AO255" i="9"/>
  <c r="AO254" i="9"/>
  <c r="AO253" i="9"/>
  <c r="AO252" i="9"/>
  <c r="AR251" i="9"/>
  <c r="AS251" i="9"/>
  <c r="AT251" i="9"/>
  <c r="AU251" i="9"/>
  <c r="AV251" i="9"/>
  <c r="AO251" i="9"/>
  <c r="AR250" i="9"/>
  <c r="AS250" i="9"/>
  <c r="AT250" i="9"/>
  <c r="AU250" i="9"/>
  <c r="AV250" i="9"/>
  <c r="AO250" i="9"/>
  <c r="AO247" i="9"/>
  <c r="AO241" i="9"/>
  <c r="AO240" i="9"/>
  <c r="AH240" i="9"/>
  <c r="AO239" i="9"/>
  <c r="AO238" i="9"/>
  <c r="AD238" i="9"/>
  <c r="AE238" i="9"/>
  <c r="AF238" i="9"/>
  <c r="AG238" i="9"/>
  <c r="AH238" i="9"/>
  <c r="AO237" i="9"/>
  <c r="AO236" i="9"/>
  <c r="AO235" i="9"/>
  <c r="AO234" i="9"/>
  <c r="AF234" i="9"/>
  <c r="AE234" i="9"/>
  <c r="AO233" i="9"/>
  <c r="AO232" i="9"/>
  <c r="AO231" i="9"/>
  <c r="AO230" i="9"/>
  <c r="AO229" i="9"/>
  <c r="AO228" i="9"/>
  <c r="AO227" i="9"/>
  <c r="AO226" i="9"/>
  <c r="AO223" i="9"/>
  <c r="AO219" i="9"/>
  <c r="AR218" i="9"/>
  <c r="AS218" i="9"/>
  <c r="AT218" i="9"/>
  <c r="AU218" i="9"/>
  <c r="AV218" i="9"/>
  <c r="AR216" i="9"/>
  <c r="AS216" i="9"/>
  <c r="AT216" i="9"/>
  <c r="AU216" i="9"/>
  <c r="AV216" i="9"/>
  <c r="AO205" i="9"/>
  <c r="AO204" i="9"/>
  <c r="AO197" i="9"/>
  <c r="AO196" i="9"/>
  <c r="AO195" i="9"/>
  <c r="AO194" i="9"/>
  <c r="AO193" i="9"/>
  <c r="AO192" i="9"/>
  <c r="AO191" i="9"/>
  <c r="AO188" i="9"/>
  <c r="AO186" i="9"/>
  <c r="AO168" i="9"/>
  <c r="AO164" i="9"/>
  <c r="AV163" i="9"/>
  <c r="AU163" i="9"/>
  <c r="AT163" i="9"/>
  <c r="AS163" i="9"/>
  <c r="AR163" i="9"/>
  <c r="AO163" i="9"/>
  <c r="AH163" i="9"/>
  <c r="AR162" i="9"/>
  <c r="AS162" i="9"/>
  <c r="AT162" i="9"/>
  <c r="AU162" i="9"/>
  <c r="AV162" i="9"/>
  <c r="AO162" i="9"/>
  <c r="AR157" i="9"/>
  <c r="AS157" i="9"/>
  <c r="AT157" i="9"/>
  <c r="AU157" i="9"/>
  <c r="AV157" i="9"/>
  <c r="AO127" i="9"/>
  <c r="AO126" i="9"/>
  <c r="AO125" i="9"/>
  <c r="AO123" i="9"/>
  <c r="AO122" i="9"/>
  <c r="AO121" i="9"/>
  <c r="AO120" i="9"/>
  <c r="AO118" i="9"/>
  <c r="AO117" i="9"/>
  <c r="AO113" i="9"/>
  <c r="AQ109" i="9"/>
  <c r="AO109" i="9"/>
  <c r="AO92" i="9"/>
  <c r="AO91" i="9"/>
  <c r="AQ87" i="9"/>
  <c r="AO86" i="9"/>
  <c r="AO83" i="9"/>
  <c r="AO81" i="9"/>
  <c r="AO80" i="9"/>
  <c r="AO77" i="9"/>
  <c r="AO76" i="9"/>
  <c r="AO75" i="9"/>
  <c r="AO74" i="9"/>
  <c r="AO73" i="9"/>
  <c r="AO72" i="9"/>
  <c r="AO68" i="9"/>
  <c r="AO66" i="9"/>
  <c r="AO59" i="9"/>
  <c r="AO56" i="9"/>
  <c r="AO52" i="9"/>
  <c r="AO51" i="9"/>
  <c r="AO50" i="9"/>
  <c r="AO49" i="9"/>
  <c r="AO48" i="9"/>
  <c r="AR46" i="9"/>
  <c r="AS46" i="9"/>
  <c r="AT46" i="9"/>
  <c r="AU46" i="9"/>
  <c r="AV46" i="9"/>
  <c r="AO46" i="9"/>
  <c r="AO44" i="9"/>
  <c r="AR42" i="9"/>
  <c r="AS42" i="9"/>
  <c r="AT42" i="9"/>
  <c r="AU42" i="9"/>
  <c r="AV42" i="9"/>
  <c r="AO42" i="9"/>
  <c r="AO38" i="9"/>
  <c r="AO37" i="9"/>
  <c r="AO34" i="9"/>
  <c r="AO33" i="9"/>
  <c r="AO32" i="9"/>
  <c r="AO31" i="9"/>
  <c r="AO30" i="9"/>
  <c r="AO28" i="9"/>
  <c r="AO25" i="9"/>
  <c r="AO21" i="9"/>
  <c r="AO20" i="9"/>
  <c r="AF20" i="9"/>
  <c r="AO19" i="9"/>
  <c r="AO18" i="9"/>
  <c r="AO17" i="9"/>
  <c r="AO16" i="9"/>
  <c r="AO14" i="9"/>
  <c r="AO13" i="9"/>
  <c r="AR10" i="9"/>
  <c r="AS10" i="9"/>
  <c r="AT10" i="9"/>
  <c r="AU10" i="9"/>
  <c r="AV10" i="9"/>
  <c r="AO10" i="9"/>
  <c r="B234" i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AV164" i="1"/>
  <c r="AU164" i="1"/>
  <c r="AT164" i="1"/>
  <c r="AS164" i="1"/>
  <c r="AR164" i="1"/>
  <c r="AV167" i="1"/>
  <c r="AU167" i="1"/>
  <c r="AT167" i="1"/>
  <c r="AS167" i="1"/>
  <c r="AR167" i="1"/>
  <c r="AV168" i="1"/>
  <c r="AU168" i="1"/>
  <c r="AT168" i="1"/>
  <c r="AS168" i="1"/>
  <c r="AR168" i="1"/>
  <c r="AR169" i="1"/>
  <c r="AS169" i="1"/>
  <c r="AT169" i="1"/>
  <c r="AU169" i="1"/>
  <c r="AV169" i="1"/>
  <c r="AV147" i="1"/>
  <c r="AU147" i="1"/>
  <c r="AT147" i="1"/>
  <c r="AS147" i="1"/>
  <c r="AR147" i="1"/>
  <c r="AR148" i="1"/>
  <c r="AS148" i="1"/>
  <c r="AT148" i="1"/>
  <c r="AU148" i="1"/>
  <c r="AV148" i="1"/>
  <c r="AR91" i="1"/>
  <c r="AS91" i="1"/>
  <c r="AT91" i="1"/>
  <c r="AU91" i="1"/>
  <c r="AV91" i="1"/>
  <c r="AR92" i="1"/>
  <c r="AV92" i="1"/>
  <c r="AU92" i="1"/>
  <c r="AT92" i="1"/>
  <c r="AS92" i="1"/>
  <c r="AR93" i="1"/>
  <c r="AS93" i="1"/>
  <c r="AT93" i="1"/>
  <c r="AU93" i="1"/>
  <c r="AV93" i="1"/>
  <c r="AR94" i="1"/>
  <c r="AS94" i="1"/>
  <c r="AT94" i="1"/>
  <c r="AU94" i="1"/>
  <c r="AV94" i="1"/>
  <c r="AO164" i="1"/>
  <c r="AP164" i="1"/>
  <c r="AO165" i="1"/>
  <c r="AP165" i="1"/>
  <c r="AP166" i="1"/>
  <c r="AO167" i="1"/>
  <c r="AP167" i="1"/>
  <c r="AO168" i="1"/>
  <c r="AP168" i="1"/>
  <c r="AO169" i="1"/>
  <c r="AP169" i="1"/>
  <c r="AR90" i="1"/>
  <c r="AS90" i="1"/>
  <c r="AT90" i="1"/>
  <c r="AU90" i="1"/>
  <c r="AV90" i="1"/>
  <c r="AO211" i="1"/>
  <c r="AR211" i="1"/>
  <c r="AS211" i="1"/>
  <c r="AT211" i="1"/>
  <c r="AU211" i="1"/>
  <c r="AV211" i="1"/>
  <c r="AV217" i="1"/>
  <c r="AU217" i="1"/>
  <c r="AT217" i="1"/>
  <c r="AS217" i="1"/>
  <c r="AR217" i="1"/>
  <c r="AV218" i="1"/>
  <c r="AU218" i="1"/>
  <c r="AT218" i="1"/>
  <c r="AS218" i="1"/>
  <c r="AR218" i="1"/>
  <c r="AV219" i="1"/>
  <c r="AU219" i="1"/>
  <c r="AT219" i="1"/>
  <c r="AS219" i="1"/>
  <c r="AR219" i="1"/>
  <c r="AV220" i="1"/>
  <c r="AU220" i="1"/>
  <c r="AT220" i="1"/>
  <c r="AS220" i="1"/>
  <c r="AR220" i="1"/>
  <c r="AV221" i="1"/>
  <c r="AU221" i="1"/>
  <c r="AT221" i="1"/>
  <c r="AS221" i="1"/>
  <c r="AR221" i="1"/>
  <c r="AR222" i="1"/>
  <c r="AS222" i="1"/>
  <c r="AT222" i="1"/>
  <c r="AU222" i="1"/>
  <c r="AV222" i="1"/>
  <c r="AV223" i="1"/>
  <c r="AU223" i="1"/>
  <c r="AT223" i="1"/>
  <c r="AS223" i="1"/>
  <c r="AR223" i="1"/>
  <c r="AR210" i="1"/>
  <c r="AS210" i="1"/>
  <c r="AT210" i="1"/>
  <c r="AU210" i="1"/>
  <c r="AV210" i="1"/>
  <c r="AV170" i="1"/>
  <c r="AU170" i="1"/>
  <c r="AT170" i="1"/>
  <c r="AS170" i="1"/>
  <c r="AR170" i="1"/>
  <c r="AV171" i="1"/>
  <c r="AU171" i="1"/>
  <c r="AT171" i="1"/>
  <c r="AS171" i="1"/>
  <c r="AR171" i="1"/>
  <c r="AV172" i="1"/>
  <c r="AU172" i="1"/>
  <c r="AT172" i="1"/>
  <c r="AS172" i="1"/>
  <c r="AR172" i="1"/>
  <c r="AV173" i="1"/>
  <c r="AU173" i="1"/>
  <c r="AT173" i="1"/>
  <c r="AS173" i="1"/>
  <c r="AR173" i="1"/>
  <c r="AV174" i="1"/>
  <c r="AU174" i="1"/>
  <c r="AT174" i="1"/>
  <c r="AS174" i="1"/>
  <c r="AR174" i="1"/>
  <c r="AV175" i="1"/>
  <c r="AU175" i="1"/>
  <c r="AT175" i="1"/>
  <c r="AS175" i="1"/>
  <c r="AR175" i="1"/>
  <c r="AR176" i="1"/>
  <c r="AS176" i="1"/>
  <c r="AT176" i="1"/>
  <c r="AU176" i="1"/>
  <c r="AV176" i="1"/>
  <c r="AR177" i="1"/>
  <c r="AS177" i="1"/>
  <c r="AT177" i="1"/>
  <c r="AU177" i="1"/>
  <c r="AV177" i="1"/>
  <c r="AR178" i="1"/>
  <c r="AS178" i="1"/>
  <c r="AT178" i="1"/>
  <c r="AU178" i="1"/>
  <c r="AV178" i="1"/>
  <c r="AR146" i="1"/>
  <c r="AS146" i="1"/>
  <c r="AT146" i="1"/>
  <c r="AU146" i="1"/>
  <c r="AV146" i="1"/>
  <c r="AR114" i="1"/>
  <c r="AS114" i="1"/>
  <c r="AT114" i="1"/>
  <c r="AV114" i="1"/>
  <c r="AU114" i="1"/>
  <c r="AV115" i="1"/>
  <c r="AU115" i="1"/>
  <c r="AT115" i="1"/>
  <c r="AS115" i="1"/>
  <c r="AR115" i="1"/>
  <c r="AR127" i="1"/>
  <c r="AS127" i="1"/>
  <c r="AT127" i="1"/>
  <c r="AU127" i="1"/>
  <c r="AV127" i="1"/>
  <c r="AV129" i="1"/>
  <c r="AU129" i="1"/>
  <c r="AT129" i="1"/>
  <c r="AS129" i="1"/>
  <c r="AR129" i="1"/>
  <c r="AR130" i="1"/>
  <c r="AS130" i="1"/>
  <c r="AT130" i="1"/>
  <c r="AU130" i="1"/>
  <c r="AV130" i="1"/>
  <c r="AR131" i="1"/>
  <c r="AS131" i="1"/>
  <c r="AT131" i="1"/>
  <c r="AU131" i="1"/>
  <c r="AV131" i="1"/>
  <c r="AR132" i="1"/>
  <c r="AS132" i="1"/>
  <c r="AT132" i="1"/>
  <c r="AU132" i="1"/>
  <c r="AV132" i="1"/>
  <c r="AR133" i="1"/>
  <c r="AS133" i="1"/>
  <c r="AT133" i="1"/>
  <c r="AU133" i="1"/>
  <c r="AV133" i="1"/>
  <c r="AR134" i="1"/>
  <c r="AS134" i="1"/>
  <c r="AT134" i="1"/>
  <c r="AU134" i="1"/>
  <c r="AV134" i="1"/>
  <c r="AR135" i="1"/>
  <c r="AS135" i="1"/>
  <c r="AT135" i="1"/>
  <c r="AU135" i="1"/>
  <c r="AV135" i="1"/>
  <c r="AR45" i="1"/>
  <c r="AS45" i="1"/>
  <c r="AT45" i="1"/>
  <c r="AU45" i="1"/>
  <c r="AV45" i="1"/>
  <c r="AR46" i="1"/>
  <c r="AS46" i="1"/>
  <c r="AT46" i="1"/>
  <c r="AU46" i="1"/>
  <c r="AV46" i="1"/>
  <c r="AV185" i="1"/>
  <c r="AU185" i="1"/>
  <c r="AT185" i="1"/>
  <c r="AS185" i="1"/>
  <c r="AR185" i="1"/>
  <c r="AV186" i="1"/>
  <c r="AU186" i="1"/>
  <c r="AT186" i="1"/>
  <c r="AS186" i="1"/>
  <c r="AR186" i="1"/>
  <c r="AV187" i="1"/>
  <c r="AU187" i="1"/>
  <c r="AT187" i="1"/>
  <c r="AS187" i="1"/>
  <c r="AR187" i="1"/>
  <c r="AR188" i="1"/>
  <c r="AS188" i="1"/>
  <c r="AT188" i="1"/>
  <c r="AU188" i="1"/>
  <c r="AV188" i="1"/>
  <c r="AR189" i="1"/>
  <c r="AS189" i="1"/>
  <c r="AT189" i="1"/>
  <c r="AU189" i="1"/>
  <c r="AV189" i="1"/>
  <c r="AV190" i="1"/>
  <c r="AU190" i="1"/>
  <c r="AT190" i="1"/>
  <c r="AS190" i="1"/>
  <c r="AR190" i="1"/>
  <c r="AV191" i="1"/>
  <c r="AU191" i="1"/>
  <c r="AT191" i="1"/>
  <c r="AS191" i="1"/>
  <c r="AR191" i="1"/>
  <c r="AV29" i="1"/>
  <c r="AU29" i="1"/>
  <c r="AT29" i="1"/>
  <c r="AS29" i="1"/>
  <c r="AR29" i="1"/>
  <c r="AV30" i="1"/>
  <c r="AU30" i="1"/>
  <c r="AT30" i="1"/>
  <c r="AS30" i="1"/>
  <c r="AR30" i="1"/>
  <c r="AV95" i="1"/>
  <c r="AU95" i="1"/>
  <c r="AT95" i="1"/>
  <c r="AS95" i="1"/>
  <c r="AR95" i="1"/>
  <c r="AR96" i="1"/>
  <c r="AS96" i="1"/>
  <c r="AT96" i="1"/>
  <c r="AU96" i="1"/>
  <c r="AV96" i="1"/>
  <c r="AV151" i="1"/>
  <c r="AU151" i="1"/>
  <c r="AT151" i="1"/>
  <c r="AS151" i="1"/>
  <c r="AR151" i="1"/>
  <c r="AV192" i="1"/>
  <c r="AU192" i="1"/>
  <c r="AT192" i="1"/>
  <c r="AS192" i="1"/>
  <c r="AR192" i="1"/>
  <c r="AR193" i="1"/>
  <c r="AS193" i="1"/>
  <c r="AT193" i="1"/>
  <c r="AU193" i="1"/>
  <c r="AV193" i="1"/>
  <c r="AR194" i="1"/>
  <c r="AS194" i="1"/>
  <c r="AT194" i="1"/>
  <c r="AU194" i="1"/>
  <c r="AV194" i="1"/>
  <c r="AR195" i="1"/>
  <c r="AS195" i="1"/>
  <c r="AT195" i="1"/>
  <c r="AU195" i="1"/>
  <c r="AV195" i="1"/>
  <c r="AV225" i="1"/>
  <c r="AU225" i="1"/>
  <c r="AT225" i="1"/>
  <c r="AS225" i="1"/>
  <c r="AR225" i="1"/>
  <c r="AV226" i="1"/>
  <c r="AU226" i="1"/>
  <c r="AT226" i="1"/>
  <c r="AS226" i="1"/>
  <c r="AR226" i="1"/>
  <c r="AR216" i="1"/>
  <c r="AV216" i="1"/>
  <c r="AU216" i="1"/>
  <c r="AT216" i="1"/>
  <c r="AS216" i="1"/>
  <c r="AR17" i="1"/>
  <c r="AS17" i="1"/>
  <c r="AT17" i="1"/>
  <c r="AU17" i="1"/>
  <c r="AV17" i="1"/>
  <c r="AR18" i="1"/>
  <c r="AS18" i="1"/>
  <c r="AT18" i="1"/>
  <c r="AU18" i="1"/>
  <c r="AV18" i="1"/>
  <c r="AR19" i="1"/>
  <c r="AS19" i="1"/>
  <c r="AT19" i="1"/>
  <c r="AU19" i="1"/>
  <c r="AV19" i="1"/>
  <c r="AR20" i="1"/>
  <c r="AS20" i="1"/>
  <c r="AT20" i="1"/>
  <c r="AU20" i="1"/>
  <c r="AV20" i="1"/>
  <c r="AR31" i="1"/>
  <c r="AS31" i="1"/>
  <c r="AT31" i="1"/>
  <c r="AU31" i="1"/>
  <c r="AV31" i="1"/>
  <c r="AR32" i="1"/>
  <c r="AS32" i="1"/>
  <c r="AT32" i="1"/>
  <c r="AU32" i="1"/>
  <c r="AV32" i="1"/>
  <c r="AR33" i="1"/>
  <c r="AS33" i="1"/>
  <c r="AT33" i="1"/>
  <c r="AU33" i="1"/>
  <c r="AV33" i="1"/>
  <c r="AR47" i="1"/>
  <c r="AS47" i="1"/>
  <c r="AT47" i="1"/>
  <c r="AU47" i="1"/>
  <c r="AV47" i="1"/>
  <c r="AR48" i="1"/>
  <c r="AS48" i="1"/>
  <c r="AT48" i="1"/>
  <c r="AU48" i="1"/>
  <c r="AV48" i="1"/>
  <c r="AR49" i="1"/>
  <c r="AS49" i="1"/>
  <c r="AT49" i="1"/>
  <c r="AU49" i="1"/>
  <c r="AV49" i="1"/>
  <c r="AR50" i="1"/>
  <c r="AS50" i="1"/>
  <c r="AT50" i="1"/>
  <c r="AU50" i="1"/>
  <c r="AV50" i="1"/>
  <c r="AR51" i="1"/>
  <c r="AS51" i="1"/>
  <c r="AT51" i="1"/>
  <c r="AU51" i="1"/>
  <c r="AV51" i="1"/>
  <c r="AR97" i="1"/>
  <c r="AS97" i="1"/>
  <c r="AT97" i="1"/>
  <c r="AU97" i="1"/>
  <c r="AV97" i="1"/>
  <c r="AR98" i="1"/>
  <c r="AS98" i="1"/>
  <c r="AT98" i="1"/>
  <c r="AU98" i="1"/>
  <c r="AV98" i="1"/>
  <c r="AR99" i="1"/>
  <c r="AS99" i="1"/>
  <c r="AT99" i="1"/>
  <c r="AU99" i="1"/>
  <c r="AV99" i="1"/>
  <c r="AR100" i="1"/>
  <c r="AS100" i="1"/>
  <c r="AT100" i="1"/>
  <c r="AU100" i="1"/>
  <c r="AV100" i="1"/>
  <c r="AR101" i="1"/>
  <c r="AS101" i="1"/>
  <c r="AT101" i="1"/>
  <c r="AU101" i="1"/>
  <c r="AV101" i="1"/>
  <c r="AR102" i="1"/>
  <c r="AS102" i="1"/>
  <c r="AT102" i="1"/>
  <c r="AU102" i="1"/>
  <c r="AV102" i="1"/>
  <c r="AR103" i="1"/>
  <c r="AS103" i="1"/>
  <c r="AT103" i="1"/>
  <c r="AU103" i="1"/>
  <c r="AV103" i="1"/>
  <c r="AR104" i="1"/>
  <c r="AS104" i="1"/>
  <c r="AT104" i="1"/>
  <c r="AU104" i="1"/>
  <c r="AV104" i="1"/>
  <c r="AR105" i="1"/>
  <c r="AS105" i="1"/>
  <c r="AT105" i="1"/>
  <c r="AU105" i="1"/>
  <c r="AV105" i="1"/>
  <c r="AR106" i="1"/>
  <c r="AS106" i="1"/>
  <c r="AT106" i="1"/>
  <c r="AU106" i="1"/>
  <c r="AV106" i="1"/>
  <c r="AR107" i="1"/>
  <c r="AS107" i="1"/>
  <c r="AT107" i="1"/>
  <c r="AU107" i="1"/>
  <c r="AV107" i="1"/>
  <c r="AR108" i="1"/>
  <c r="AS108" i="1"/>
  <c r="AT108" i="1"/>
  <c r="AU108" i="1"/>
  <c r="AV108" i="1"/>
  <c r="AR109" i="1"/>
  <c r="AS109" i="1"/>
  <c r="AT109" i="1"/>
  <c r="AU109" i="1"/>
  <c r="AV109" i="1"/>
  <c r="AR110" i="1"/>
  <c r="AS110" i="1"/>
  <c r="AT110" i="1"/>
  <c r="AU110" i="1"/>
  <c r="AV110" i="1"/>
  <c r="AR111" i="1"/>
  <c r="AS111" i="1"/>
  <c r="AT111" i="1"/>
  <c r="AU111" i="1"/>
  <c r="AV111" i="1"/>
  <c r="AR152" i="1"/>
  <c r="AV152" i="1"/>
  <c r="AU152" i="1"/>
  <c r="AT152" i="1"/>
  <c r="AS152" i="1"/>
  <c r="AR153" i="1"/>
  <c r="AS153" i="1"/>
  <c r="AT153" i="1"/>
  <c r="AU153" i="1"/>
  <c r="AV153" i="1"/>
  <c r="AR154" i="1"/>
  <c r="AS154" i="1"/>
  <c r="AT154" i="1"/>
  <c r="AU154" i="1"/>
  <c r="AV154" i="1"/>
  <c r="AR155" i="1"/>
  <c r="AS155" i="1"/>
  <c r="AT155" i="1"/>
  <c r="AU155" i="1"/>
  <c r="AV155" i="1"/>
  <c r="AR156" i="1"/>
  <c r="AS156" i="1"/>
  <c r="AT156" i="1"/>
  <c r="AU156" i="1"/>
  <c r="AV156" i="1"/>
  <c r="AR157" i="1"/>
  <c r="AS157" i="1"/>
  <c r="AT157" i="1"/>
  <c r="AU157" i="1"/>
  <c r="AV157" i="1"/>
  <c r="AR196" i="1"/>
  <c r="AS196" i="1"/>
  <c r="AT196" i="1"/>
  <c r="AU196" i="1"/>
  <c r="AV196" i="1"/>
  <c r="AR197" i="1"/>
  <c r="AS197" i="1"/>
  <c r="AT197" i="1"/>
  <c r="AU197" i="1"/>
  <c r="AV197" i="1"/>
  <c r="AR198" i="1"/>
  <c r="AS198" i="1"/>
  <c r="AT198" i="1"/>
  <c r="AU198" i="1"/>
  <c r="AV198" i="1"/>
  <c r="AR199" i="1"/>
  <c r="AS199" i="1"/>
  <c r="AT199" i="1"/>
  <c r="AU199" i="1"/>
  <c r="AV199" i="1"/>
  <c r="AR200" i="1"/>
  <c r="AS200" i="1"/>
  <c r="AT200" i="1"/>
  <c r="AU200" i="1"/>
  <c r="AV200" i="1"/>
  <c r="AR212" i="1"/>
  <c r="AS212" i="1"/>
  <c r="AT212" i="1"/>
  <c r="AU212" i="1"/>
  <c r="AV212" i="1"/>
  <c r="AR213" i="1"/>
  <c r="AS213" i="1"/>
  <c r="AT213" i="1"/>
  <c r="AU213" i="1"/>
  <c r="AV213" i="1"/>
  <c r="AR214" i="1"/>
  <c r="AS214" i="1"/>
  <c r="AT214" i="1"/>
  <c r="AU214" i="1"/>
  <c r="AV214" i="1"/>
  <c r="AR224" i="1"/>
  <c r="AS224" i="1"/>
  <c r="AT224" i="1"/>
  <c r="AU224" i="1"/>
  <c r="AV224" i="1"/>
  <c r="AR227" i="1"/>
  <c r="AS227" i="1"/>
  <c r="AT227" i="1"/>
  <c r="AU227" i="1"/>
  <c r="AV227" i="1"/>
  <c r="AO11" i="1"/>
  <c r="AO12" i="1"/>
  <c r="AO13" i="1"/>
  <c r="AO14" i="1"/>
  <c r="AO15" i="1"/>
  <c r="AO17" i="1"/>
  <c r="AD18" i="1"/>
  <c r="AE18" i="1"/>
  <c r="AH18" i="1"/>
  <c r="AO18" i="1"/>
  <c r="AO19" i="1"/>
  <c r="AO20" i="1"/>
  <c r="AO21" i="1"/>
  <c r="AO22" i="1"/>
  <c r="AO23" i="1"/>
  <c r="AO25" i="1"/>
  <c r="AO28" i="1"/>
  <c r="AO29" i="1"/>
  <c r="AO30" i="1"/>
  <c r="AO31" i="1"/>
  <c r="AD32" i="1"/>
  <c r="AE32" i="1"/>
  <c r="AF32" i="1"/>
  <c r="AG32" i="1"/>
  <c r="AH32" i="1"/>
  <c r="AO32" i="1"/>
  <c r="AO33" i="1"/>
  <c r="AO34" i="1"/>
  <c r="AO39" i="1"/>
  <c r="AO40" i="1"/>
  <c r="AO41" i="1"/>
  <c r="AO43" i="1"/>
  <c r="AO44" i="1"/>
  <c r="AO45" i="1"/>
  <c r="AO46" i="1"/>
  <c r="AD47" i="1"/>
  <c r="AG47" i="1"/>
  <c r="AH47" i="1"/>
  <c r="AO47" i="1"/>
  <c r="AO48" i="1"/>
  <c r="AO49" i="1"/>
  <c r="AO50" i="1"/>
  <c r="AD51" i="1"/>
  <c r="AG51" i="1"/>
  <c r="AH51" i="1"/>
  <c r="AO51" i="1"/>
  <c r="AO52" i="1"/>
  <c r="AO53" i="1"/>
  <c r="AO54" i="1"/>
  <c r="AO55" i="1"/>
  <c r="AO56" i="1"/>
  <c r="AO57" i="1"/>
  <c r="AO58" i="1"/>
  <c r="AO59" i="1"/>
  <c r="AO60" i="1"/>
  <c r="AO77" i="1"/>
  <c r="AO81" i="1"/>
  <c r="AO82" i="1"/>
  <c r="AO86" i="1"/>
  <c r="AO87" i="1"/>
  <c r="AO88" i="1"/>
  <c r="AO89" i="1"/>
  <c r="AO90" i="1"/>
  <c r="AO91" i="1"/>
  <c r="AH92" i="1"/>
  <c r="AD92" i="1"/>
  <c r="AO92" i="1"/>
  <c r="AO93" i="1"/>
  <c r="AO94" i="1"/>
  <c r="AO95" i="1"/>
  <c r="AG96" i="1"/>
  <c r="AF96" i="1"/>
  <c r="AO96" i="1"/>
  <c r="AO97" i="1"/>
  <c r="AO98" i="1"/>
  <c r="AO99" i="1"/>
  <c r="AG100" i="1"/>
  <c r="AO100" i="1"/>
  <c r="AO101" i="1"/>
  <c r="AO102" i="1"/>
  <c r="AO103" i="1"/>
  <c r="AD104" i="1"/>
  <c r="AH104" i="1"/>
  <c r="AO104" i="1"/>
  <c r="AO105" i="1"/>
  <c r="AO106" i="1"/>
  <c r="AO107" i="1"/>
  <c r="AD108" i="1"/>
  <c r="AH108" i="1"/>
  <c r="AO108" i="1"/>
  <c r="AO109" i="1"/>
  <c r="AO110" i="1"/>
  <c r="AO111" i="1"/>
  <c r="AO112" i="1"/>
  <c r="AO114" i="1"/>
  <c r="AO115" i="1"/>
  <c r="AO117" i="1"/>
  <c r="AO118" i="1"/>
  <c r="AO119" i="1"/>
  <c r="AO121" i="1"/>
  <c r="AO122" i="1"/>
  <c r="AO123" i="1"/>
  <c r="AO124" i="1"/>
  <c r="AO125" i="1"/>
  <c r="AO127" i="1"/>
  <c r="AO128" i="1"/>
  <c r="AO129" i="1"/>
  <c r="AO130" i="1"/>
  <c r="AE131" i="1"/>
  <c r="AO131" i="1"/>
  <c r="AO132" i="1"/>
  <c r="AH133" i="1"/>
  <c r="AG133" i="1"/>
  <c r="AF133" i="1"/>
  <c r="AE133" i="1"/>
  <c r="AD133" i="1"/>
  <c r="AO133" i="1"/>
  <c r="AO134" i="1"/>
  <c r="AO135" i="1"/>
  <c r="AO136" i="1"/>
  <c r="AO138" i="1"/>
  <c r="AO139" i="1"/>
  <c r="AO142" i="1"/>
  <c r="AO144" i="1"/>
  <c r="AO145" i="1"/>
  <c r="AO146" i="1"/>
  <c r="AO147" i="1"/>
  <c r="AO148" i="1"/>
  <c r="AO149" i="1"/>
  <c r="AO150" i="1"/>
  <c r="AO151" i="1"/>
  <c r="AG152" i="1"/>
  <c r="AF152" i="1"/>
  <c r="AO152" i="1"/>
  <c r="AO153" i="1"/>
  <c r="AO154" i="1"/>
  <c r="AO155" i="1"/>
  <c r="AD156" i="1"/>
  <c r="AG156" i="1"/>
  <c r="AH156" i="1"/>
  <c r="AO156" i="1"/>
  <c r="AO157" i="1"/>
  <c r="AO158" i="1"/>
  <c r="AO159" i="1"/>
  <c r="AO160" i="1"/>
  <c r="AO162" i="1"/>
  <c r="AO163" i="1"/>
  <c r="AO170" i="1"/>
  <c r="AO171" i="1"/>
  <c r="AD172" i="1"/>
  <c r="AO172" i="1"/>
  <c r="AO173" i="1"/>
  <c r="AO174" i="1"/>
  <c r="AF175" i="1"/>
  <c r="AO175" i="1"/>
  <c r="AO176" i="1"/>
  <c r="AD177" i="1"/>
  <c r="AO177" i="1"/>
  <c r="AO178" i="1"/>
  <c r="AO179" i="1"/>
  <c r="AO181" i="1"/>
  <c r="AO183" i="1"/>
  <c r="AO184" i="1"/>
  <c r="AO185" i="1"/>
  <c r="AE186" i="1"/>
  <c r="AO186" i="1"/>
  <c r="AO187" i="1"/>
  <c r="AO188" i="1"/>
  <c r="AO189" i="1"/>
  <c r="AO190" i="1"/>
  <c r="AE191" i="1"/>
  <c r="AO191" i="1"/>
  <c r="AO192" i="1"/>
  <c r="AO193" i="1"/>
  <c r="AE194" i="1"/>
  <c r="AO194" i="1"/>
  <c r="AO195" i="1"/>
  <c r="AO196" i="1"/>
  <c r="AO197" i="1"/>
  <c r="AH198" i="1"/>
  <c r="AO198" i="1"/>
  <c r="AO199" i="1"/>
  <c r="AO200" i="1"/>
  <c r="AO201" i="1"/>
  <c r="AO202" i="1"/>
  <c r="AO204" i="1"/>
  <c r="AO205" i="1"/>
  <c r="AO206" i="1"/>
  <c r="AO207" i="1"/>
  <c r="AO208" i="1"/>
  <c r="AO209" i="1"/>
  <c r="AO210" i="1"/>
  <c r="AF212" i="1"/>
  <c r="AO212" i="1"/>
  <c r="AD213" i="1"/>
  <c r="AH213" i="1"/>
  <c r="AO213" i="1"/>
  <c r="AD214" i="1"/>
  <c r="AE214" i="1"/>
  <c r="AF214" i="1"/>
  <c r="AG214" i="1"/>
  <c r="AH214" i="1"/>
  <c r="AO214" i="1"/>
  <c r="AO215" i="1"/>
  <c r="AO216" i="1"/>
  <c r="AH217" i="1"/>
  <c r="AF217" i="1"/>
  <c r="AE217" i="1"/>
  <c r="AD217" i="1"/>
  <c r="AO217" i="1"/>
  <c r="AO218" i="1"/>
  <c r="AO219" i="1"/>
  <c r="AO220" i="1"/>
  <c r="AH221" i="1"/>
  <c r="AG221" i="1"/>
  <c r="AF221" i="1"/>
  <c r="AD221" i="1"/>
  <c r="AO221" i="1"/>
  <c r="AH223" i="1"/>
  <c r="AH225" i="1"/>
  <c r="AG225" i="1"/>
  <c r="AF225" i="1"/>
  <c r="AD225" i="1"/>
  <c r="I208" i="1" l="1"/>
  <c r="AQ210" i="9"/>
  <c r="BC210" i="9" s="1"/>
  <c r="AO37" i="1"/>
  <c r="AO10" i="1"/>
  <c r="AO182" i="1"/>
  <c r="AO160" i="9"/>
  <c r="AO147" i="9"/>
  <c r="AO158" i="9"/>
  <c r="AO215" i="9"/>
  <c r="AQ211" i="9"/>
  <c r="BM211" i="9" s="1"/>
  <c r="AO209" i="9"/>
  <c r="AO208" i="9"/>
  <c r="AO137" i="9"/>
  <c r="AR159" i="9"/>
  <c r="AO159" i="9"/>
  <c r="AO151" i="9"/>
  <c r="AO136" i="9"/>
  <c r="AO130" i="9"/>
  <c r="AO80" i="1"/>
  <c r="AO67" i="9"/>
  <c r="AO57" i="9"/>
  <c r="AO211" i="9"/>
  <c r="AO207" i="9"/>
  <c r="AO212" i="9"/>
  <c r="I212" i="9"/>
  <c r="AO210" i="9"/>
  <c r="AO85" i="9"/>
  <c r="AO89" i="9"/>
  <c r="AO88" i="9"/>
  <c r="BA211" i="9"/>
  <c r="AO169" i="9"/>
  <c r="AO167" i="9"/>
  <c r="AO175" i="9"/>
  <c r="AO187" i="9"/>
  <c r="AO184" i="9"/>
  <c r="AO16" i="1"/>
  <c r="AF227" i="1"/>
  <c r="AG219" i="1"/>
  <c r="AQ223" i="1"/>
  <c r="BL223" i="1" s="1"/>
  <c r="AD223" i="1"/>
  <c r="L223" i="1" s="1"/>
  <c r="AM223" i="1" s="1"/>
  <c r="AL223" i="1" s="1"/>
  <c r="AK223" i="1" s="1"/>
  <c r="AJ223" i="1" s="1"/>
  <c r="AI223" i="1" s="1"/>
  <c r="K223" i="1" s="1"/>
  <c r="AD198" i="1"/>
  <c r="AD195" i="1"/>
  <c r="AG190" i="1"/>
  <c r="AG187" i="1"/>
  <c r="AQ191" i="1"/>
  <c r="AH177" i="1"/>
  <c r="AG172" i="1"/>
  <c r="AF169" i="1"/>
  <c r="AH173" i="1"/>
  <c r="AH172" i="1"/>
  <c r="AG154" i="1"/>
  <c r="AE135" i="1"/>
  <c r="AE108" i="1"/>
  <c r="AD106" i="1"/>
  <c r="AH102" i="1"/>
  <c r="AF100" i="1"/>
  <c r="AH49" i="1"/>
  <c r="AH45" i="1"/>
  <c r="AF30" i="1"/>
  <c r="AF20" i="1"/>
  <c r="AZ210" i="9"/>
  <c r="AQ213" i="9"/>
  <c r="AQ212" i="9"/>
  <c r="BB210" i="9"/>
  <c r="AO41" i="9"/>
  <c r="AO60" i="9"/>
  <c r="AO172" i="9"/>
  <c r="AZ7" i="9"/>
  <c r="AO23" i="9"/>
  <c r="AD51" i="9"/>
  <c r="AO84" i="9"/>
  <c r="AD126" i="9"/>
  <c r="I75" i="9"/>
  <c r="AE19" i="9"/>
  <c r="AE227" i="1"/>
  <c r="AE223" i="1"/>
  <c r="AD219" i="1"/>
  <c r="AH219" i="1"/>
  <c r="AE199" i="1"/>
  <c r="AH195" i="1"/>
  <c r="AF191" i="1"/>
  <c r="AD187" i="1"/>
  <c r="AH187" i="1"/>
  <c r="AE177" i="1"/>
  <c r="AF154" i="1"/>
  <c r="AH135" i="1"/>
  <c r="AD135" i="1"/>
  <c r="AF131" i="1"/>
  <c r="AG110" i="1"/>
  <c r="AG102" i="1"/>
  <c r="AE98" i="1"/>
  <c r="AF94" i="1"/>
  <c r="AE49" i="1"/>
  <c r="AG30" i="1"/>
  <c r="AE20" i="1"/>
  <c r="AG169" i="1"/>
  <c r="AQ219" i="1"/>
  <c r="AQ154" i="1"/>
  <c r="BM154" i="1" s="1"/>
  <c r="AQ59" i="1"/>
  <c r="AX59" i="1" s="1"/>
  <c r="AH227" i="1"/>
  <c r="AG191" i="1"/>
  <c r="AE187" i="1"/>
  <c r="AE154" i="1"/>
  <c r="AG135" i="1"/>
  <c r="AG131" i="1"/>
  <c r="AF110" i="1"/>
  <c r="AH106" i="1"/>
  <c r="AD102" i="1"/>
  <c r="AF98" i="1"/>
  <c r="AG94" i="1"/>
  <c r="AF90" i="1"/>
  <c r="AD49" i="1"/>
  <c r="AD45" i="1"/>
  <c r="AD30" i="1"/>
  <c r="AH30" i="1"/>
  <c r="AH20" i="1"/>
  <c r="AD20" i="1"/>
  <c r="AD169" i="1"/>
  <c r="AH169" i="1"/>
  <c r="AQ183" i="1"/>
  <c r="BM183" i="1" s="1"/>
  <c r="AQ150" i="1"/>
  <c r="AQ90" i="1"/>
  <c r="AQ30" i="1"/>
  <c r="BL30" i="1" s="1"/>
  <c r="AD227" i="1"/>
  <c r="L227" i="1" s="1"/>
  <c r="AM227" i="1" s="1"/>
  <c r="AL227" i="1" s="1"/>
  <c r="AK227" i="1" s="1"/>
  <c r="AJ227" i="1" s="1"/>
  <c r="AI227" i="1" s="1"/>
  <c r="K227" i="1" s="1"/>
  <c r="AF223" i="1"/>
  <c r="AE219" i="1"/>
  <c r="AF177" i="1"/>
  <c r="L177" i="1" s="1"/>
  <c r="AD173" i="1"/>
  <c r="AG227" i="1"/>
  <c r="AG223" i="1"/>
  <c r="AF219" i="1"/>
  <c r="AD191" i="1"/>
  <c r="AH191" i="1"/>
  <c r="AF187" i="1"/>
  <c r="AG173" i="1"/>
  <c r="AH154" i="1"/>
  <c r="AD154" i="1"/>
  <c r="AF135" i="1"/>
  <c r="AD131" i="1"/>
  <c r="AH131" i="1"/>
  <c r="AG106" i="1"/>
  <c r="AG90" i="1"/>
  <c r="AG45" i="1"/>
  <c r="AE30" i="1"/>
  <c r="AG20" i="1"/>
  <c r="AE169" i="1"/>
  <c r="AQ227" i="1"/>
  <c r="AQ164" i="1"/>
  <c r="AX164" i="1" s="1"/>
  <c r="AQ146" i="1"/>
  <c r="AQ41" i="1"/>
  <c r="BL41" i="1" s="1"/>
  <c r="AQ16" i="1"/>
  <c r="BL7" i="1"/>
  <c r="BL61" i="1" s="1"/>
  <c r="AH51" i="9"/>
  <c r="AO29" i="9"/>
  <c r="AQ90" i="9"/>
  <c r="AZ90" i="9" s="1"/>
  <c r="AQ187" i="9"/>
  <c r="BA187" i="9" s="1"/>
  <c r="AO84" i="1"/>
  <c r="AO182" i="9"/>
  <c r="AO120" i="1"/>
  <c r="AO106" i="9"/>
  <c r="AO96" i="9"/>
  <c r="AQ159" i="9"/>
  <c r="BC159" i="9" s="1"/>
  <c r="AD163" i="9"/>
  <c r="AG163" i="9"/>
  <c r="AH50" i="9"/>
  <c r="AE48" i="9"/>
  <c r="AD50" i="9"/>
  <c r="AD48" i="9"/>
  <c r="AG50" i="9"/>
  <c r="AQ15" i="9"/>
  <c r="BC15" i="9" s="1"/>
  <c r="AF50" i="9"/>
  <c r="AF33" i="9"/>
  <c r="AG198" i="1"/>
  <c r="AD190" i="1"/>
  <c r="AH190" i="1"/>
  <c r="AF186" i="1"/>
  <c r="AQ198" i="1"/>
  <c r="BM198" i="1" s="1"/>
  <c r="AF198" i="1"/>
  <c r="AG194" i="1"/>
  <c r="AE190" i="1"/>
  <c r="AG186" i="1"/>
  <c r="AF194" i="1"/>
  <c r="AE198" i="1"/>
  <c r="AD194" i="1"/>
  <c r="AH194" i="1"/>
  <c r="AF190" i="1"/>
  <c r="AD186" i="1"/>
  <c r="AQ190" i="1"/>
  <c r="AX190" i="1" s="1"/>
  <c r="AE172" i="1"/>
  <c r="AF176" i="1"/>
  <c r="AF172" i="1"/>
  <c r="AG176" i="1"/>
  <c r="AF156" i="1"/>
  <c r="L156" i="1" s="1"/>
  <c r="AM156" i="1" s="1"/>
  <c r="AH152" i="1"/>
  <c r="AE152" i="1"/>
  <c r="AG200" i="1"/>
  <c r="AD200" i="1"/>
  <c r="AD73" i="1"/>
  <c r="AH70" i="1"/>
  <c r="AE66" i="1"/>
  <c r="AH65" i="1"/>
  <c r="AH74" i="1"/>
  <c r="AE70" i="1"/>
  <c r="AH69" i="1"/>
  <c r="AD66" i="1"/>
  <c r="AE65" i="1"/>
  <c r="AE212" i="1"/>
  <c r="AH200" i="1"/>
  <c r="AE192" i="1"/>
  <c r="AE74" i="1"/>
  <c r="AH73" i="1"/>
  <c r="AD70" i="1"/>
  <c r="AE69" i="1"/>
  <c r="AD65" i="1"/>
  <c r="AD74" i="1"/>
  <c r="AE73" i="1"/>
  <c r="AD69" i="1"/>
  <c r="AH66" i="1"/>
  <c r="AQ206" i="1"/>
  <c r="BM206" i="1" s="1"/>
  <c r="AY7" i="9"/>
  <c r="AY183" i="9" s="1"/>
  <c r="BL160" i="1"/>
  <c r="BH160" i="1"/>
  <c r="BM37" i="1"/>
  <c r="AX160" i="1"/>
  <c r="BM160" i="1"/>
  <c r="AO113" i="1"/>
  <c r="BM82" i="1"/>
  <c r="AQ182" i="9"/>
  <c r="I30" i="9"/>
  <c r="AO63" i="1"/>
  <c r="AQ63" i="1"/>
  <c r="AX62" i="1"/>
  <c r="BH62" i="1"/>
  <c r="BL62" i="1"/>
  <c r="AX61" i="1"/>
  <c r="BH61" i="1"/>
  <c r="BM61" i="1"/>
  <c r="AO61" i="1"/>
  <c r="BM55" i="1"/>
  <c r="BL55" i="1"/>
  <c r="BH55" i="1"/>
  <c r="BM62" i="1"/>
  <c r="AF76" i="1"/>
  <c r="AQ76" i="1"/>
  <c r="AG76" i="1"/>
  <c r="AF72" i="1"/>
  <c r="AQ72" i="1"/>
  <c r="AG72" i="1"/>
  <c r="AF68" i="1"/>
  <c r="AQ68" i="1"/>
  <c r="AG68" i="1"/>
  <c r="AF64" i="1"/>
  <c r="AQ64" i="1"/>
  <c r="AG64" i="1"/>
  <c r="AH76" i="1"/>
  <c r="AH72" i="1"/>
  <c r="AH68" i="1"/>
  <c r="AH64" i="1"/>
  <c r="I75" i="1"/>
  <c r="AF75" i="1"/>
  <c r="AQ75" i="1"/>
  <c r="AG75" i="1"/>
  <c r="I71" i="1"/>
  <c r="AF71" i="1"/>
  <c r="AQ71" i="1"/>
  <c r="AG71" i="1"/>
  <c r="I67" i="1"/>
  <c r="AF67" i="1"/>
  <c r="AQ67" i="1"/>
  <c r="AG67" i="1"/>
  <c r="AE76" i="1"/>
  <c r="AH75" i="1"/>
  <c r="AE72" i="1"/>
  <c r="AH71" i="1"/>
  <c r="AE68" i="1"/>
  <c r="AH67" i="1"/>
  <c r="AE64" i="1"/>
  <c r="AD76" i="1"/>
  <c r="AE75" i="1"/>
  <c r="AD72" i="1"/>
  <c r="AE71" i="1"/>
  <c r="AD68" i="1"/>
  <c r="AE67" i="1"/>
  <c r="AD64" i="1"/>
  <c r="AG74" i="1"/>
  <c r="AG73" i="1"/>
  <c r="AG70" i="1"/>
  <c r="AG69" i="1"/>
  <c r="AG66" i="1"/>
  <c r="AG65" i="1"/>
  <c r="AQ74" i="1"/>
  <c r="AQ73" i="1"/>
  <c r="AQ70" i="1"/>
  <c r="AQ69" i="1"/>
  <c r="AQ66" i="1"/>
  <c r="AQ65" i="1"/>
  <c r="AO203" i="9"/>
  <c r="AO201" i="9"/>
  <c r="AO174" i="9"/>
  <c r="AQ181" i="9"/>
  <c r="BA181" i="9" s="1"/>
  <c r="AO177" i="9"/>
  <c r="AO181" i="9"/>
  <c r="AQ178" i="9"/>
  <c r="AQ158" i="9"/>
  <c r="BM158" i="9" s="1"/>
  <c r="AO47" i="9"/>
  <c r="AO78" i="1"/>
  <c r="AO119" i="9"/>
  <c r="AO114" i="9"/>
  <c r="AG213" i="1"/>
  <c r="AF213" i="1"/>
  <c r="AH212" i="1"/>
  <c r="AD212" i="1"/>
  <c r="AQ212" i="1"/>
  <c r="BM212" i="1" s="1"/>
  <c r="AG212" i="1"/>
  <c r="AF185" i="1"/>
  <c r="AF200" i="1"/>
  <c r="AD193" i="1"/>
  <c r="AE196" i="1"/>
  <c r="AH193" i="1"/>
  <c r="AF178" i="1"/>
  <c r="AG175" i="1"/>
  <c r="AD175" i="1"/>
  <c r="AH175" i="1"/>
  <c r="AE175" i="1"/>
  <c r="AQ223" i="9"/>
  <c r="BA183" i="9"/>
  <c r="I183" i="9"/>
  <c r="BC183" i="9"/>
  <c r="AO183" i="9"/>
  <c r="AO178" i="9"/>
  <c r="AQ177" i="9"/>
  <c r="AO179" i="9"/>
  <c r="AF162" i="9"/>
  <c r="AH126" i="9"/>
  <c r="AO124" i="9"/>
  <c r="AE110" i="1"/>
  <c r="AF106" i="1"/>
  <c r="AF102" i="1"/>
  <c r="AG98" i="1"/>
  <c r="AD94" i="1"/>
  <c r="AH94" i="1"/>
  <c r="AD90" i="1"/>
  <c r="AH90" i="1"/>
  <c r="AQ98" i="1"/>
  <c r="BL98" i="1" s="1"/>
  <c r="AH110" i="1"/>
  <c r="AD110" i="1"/>
  <c r="AE106" i="1"/>
  <c r="AE102" i="1"/>
  <c r="AD98" i="1"/>
  <c r="AH98" i="1"/>
  <c r="AE94" i="1"/>
  <c r="AE90" i="1"/>
  <c r="AQ94" i="1"/>
  <c r="AG49" i="1"/>
  <c r="AE45" i="1"/>
  <c r="AQ49" i="1"/>
  <c r="BL49" i="1" s="1"/>
  <c r="AF49" i="1"/>
  <c r="AF45" i="1"/>
  <c r="AQ45" i="1"/>
  <c r="AO43" i="9"/>
  <c r="AQ20" i="1"/>
  <c r="AO58" i="9"/>
  <c r="B13" i="10"/>
  <c r="B11" i="10"/>
  <c r="B5" i="10"/>
  <c r="AQ184" i="9"/>
  <c r="AQ180" i="9"/>
  <c r="AQ179" i="9"/>
  <c r="I120" i="9"/>
  <c r="AQ120" i="9"/>
  <c r="AO9" i="9"/>
  <c r="AO55" i="9"/>
  <c r="AO111" i="9"/>
  <c r="AO107" i="9"/>
  <c r="AB21" i="9"/>
  <c r="AQ41" i="9"/>
  <c r="BA41" i="9" s="1"/>
  <c r="AO45" i="9"/>
  <c r="B2" i="2"/>
  <c r="B12" i="2"/>
  <c r="B4" i="2"/>
  <c r="B10" i="2"/>
  <c r="B11" i="2"/>
  <c r="B8" i="2"/>
  <c r="B3" i="2"/>
  <c r="B7" i="2"/>
  <c r="B13" i="2"/>
  <c r="B15" i="2"/>
  <c r="B6" i="2"/>
  <c r="B9" i="2"/>
  <c r="B16" i="2"/>
  <c r="B14" i="2"/>
  <c r="B5" i="2"/>
  <c r="O21" i="9"/>
  <c r="AY114" i="9"/>
  <c r="E41" i="11"/>
  <c r="E13" i="11"/>
  <c r="E82" i="11"/>
  <c r="E46" i="11"/>
  <c r="E99" i="11"/>
  <c r="E3" i="11"/>
  <c r="E161" i="11"/>
  <c r="E104" i="11"/>
  <c r="E180" i="11"/>
  <c r="E42" i="11"/>
  <c r="E4" i="11"/>
  <c r="E23" i="11"/>
  <c r="E90" i="11"/>
  <c r="E200" i="11"/>
  <c r="E167" i="11"/>
  <c r="E135" i="11"/>
  <c r="E169" i="11"/>
  <c r="E76" i="11"/>
  <c r="E17" i="11"/>
  <c r="E92" i="11"/>
  <c r="E71" i="11"/>
  <c r="E6" i="11"/>
  <c r="E94" i="11"/>
  <c r="E122" i="11"/>
  <c r="E129" i="11"/>
  <c r="E27" i="11"/>
  <c r="E47" i="11"/>
  <c r="E157" i="11"/>
  <c r="E14" i="11"/>
  <c r="E155" i="11"/>
  <c r="E113" i="11"/>
  <c r="E52" i="11"/>
  <c r="E76" i="12"/>
  <c r="E35" i="12"/>
  <c r="E46" i="12"/>
  <c r="E4" i="12"/>
  <c r="E71" i="12"/>
  <c r="E205" i="11"/>
  <c r="E61" i="11"/>
  <c r="E83" i="11"/>
  <c r="E22" i="11"/>
  <c r="E123" i="11"/>
  <c r="E106" i="11"/>
  <c r="E151" i="11"/>
  <c r="E158" i="11"/>
  <c r="E5" i="11"/>
  <c r="E179" i="11"/>
  <c r="E130" i="11"/>
  <c r="E88" i="12"/>
  <c r="E57" i="11"/>
  <c r="E84" i="11"/>
  <c r="E109" i="11"/>
  <c r="E152" i="11"/>
  <c r="E55" i="11"/>
  <c r="E154" i="11"/>
  <c r="E206" i="11"/>
  <c r="E72" i="11"/>
  <c r="E204" i="11"/>
  <c r="E182" i="11"/>
  <c r="E178" i="11"/>
  <c r="E132" i="11"/>
  <c r="E164" i="11"/>
  <c r="E8" i="11"/>
  <c r="E36" i="11"/>
  <c r="E22" i="12"/>
  <c r="E24" i="12"/>
  <c r="E69" i="12"/>
  <c r="R21" i="9"/>
  <c r="Z21" i="9"/>
  <c r="Y219" i="9"/>
  <c r="BJ164" i="9"/>
  <c r="E40" i="12"/>
  <c r="E78" i="12"/>
  <c r="E11" i="12"/>
  <c r="E60" i="12"/>
  <c r="AZ7" i="1"/>
  <c r="BD7" i="1"/>
  <c r="BD39" i="1" s="1"/>
  <c r="AX191" i="1"/>
  <c r="AX146" i="1"/>
  <c r="AY7" i="1"/>
  <c r="AY55" i="1" s="1"/>
  <c r="BB7" i="1"/>
  <c r="BB90" i="1" s="1"/>
  <c r="BJ112" i="1"/>
  <c r="BJ136" i="1"/>
  <c r="BJ158" i="1"/>
  <c r="BJ7" i="1"/>
  <c r="BC7" i="1"/>
  <c r="BC62" i="1" s="1"/>
  <c r="Y241" i="9"/>
  <c r="BJ194" i="9"/>
  <c r="BJ7" i="9"/>
  <c r="BJ60" i="9" s="1"/>
  <c r="Y34" i="9"/>
  <c r="Y215" i="1"/>
  <c r="R34" i="1"/>
  <c r="R77" i="1"/>
  <c r="R112" i="1"/>
  <c r="R158" i="1"/>
  <c r="R179" i="1"/>
  <c r="R215" i="1"/>
  <c r="AX204" i="1"/>
  <c r="N158" i="1"/>
  <c r="V201" i="1"/>
  <c r="N34" i="1"/>
  <c r="V77" i="1"/>
  <c r="N215" i="1"/>
  <c r="BF7" i="1"/>
  <c r="BF84" i="1" s="1"/>
  <c r="N112" i="1"/>
  <c r="V158" i="1"/>
  <c r="V34" i="1"/>
  <c r="N179" i="1"/>
  <c r="N52" i="1"/>
  <c r="V112" i="1"/>
  <c r="R52" i="1"/>
  <c r="N136" i="1"/>
  <c r="V179" i="1"/>
  <c r="BJ34" i="1"/>
  <c r="V52" i="1"/>
  <c r="R136" i="1"/>
  <c r="N201" i="1"/>
  <c r="BJ52" i="1"/>
  <c r="AX90" i="1"/>
  <c r="AX227" i="1"/>
  <c r="AQ10" i="1"/>
  <c r="I121" i="1"/>
  <c r="I141" i="1"/>
  <c r="I204" i="1"/>
  <c r="I160" i="1"/>
  <c r="AQ208" i="1"/>
  <c r="AQ178" i="1"/>
  <c r="I113" i="1"/>
  <c r="AQ203" i="9"/>
  <c r="AQ46" i="9"/>
  <c r="BA46" i="9" s="1"/>
  <c r="AE49" i="9"/>
  <c r="AO71" i="9"/>
  <c r="AQ175" i="9"/>
  <c r="AF240" i="9"/>
  <c r="I224" i="9"/>
  <c r="I154" i="9"/>
  <c r="I36" i="9"/>
  <c r="I168" i="9"/>
  <c r="I131" i="9"/>
  <c r="I172" i="9"/>
  <c r="AO11" i="9"/>
  <c r="AO22" i="9"/>
  <c r="AO26" i="9"/>
  <c r="AQ209" i="9"/>
  <c r="BC209" i="9" s="1"/>
  <c r="AD240" i="9"/>
  <c r="AH266" i="9"/>
  <c r="AZ32" i="9"/>
  <c r="I152" i="9"/>
  <c r="I14" i="9"/>
  <c r="I198" i="9"/>
  <c r="I25" i="9"/>
  <c r="I169" i="9"/>
  <c r="AQ11" i="9"/>
  <c r="AQ22" i="9"/>
  <c r="BC22" i="9" s="1"/>
  <c r="AQ26" i="9"/>
  <c r="AZ26" i="9" s="1"/>
  <c r="AO35" i="9"/>
  <c r="AO61" i="9"/>
  <c r="AQ64" i="9"/>
  <c r="AO93" i="9"/>
  <c r="AO258" i="9"/>
  <c r="AF266" i="9"/>
  <c r="I13" i="9"/>
  <c r="I197" i="9"/>
  <c r="I24" i="9"/>
  <c r="I149" i="9"/>
  <c r="I128" i="9"/>
  <c r="AO69" i="9"/>
  <c r="AG240" i="9"/>
  <c r="AQ37" i="9"/>
  <c r="AO15" i="9"/>
  <c r="AQ35" i="9"/>
  <c r="AQ201" i="9"/>
  <c r="I119" i="9"/>
  <c r="I176" i="9"/>
  <c r="I166" i="9"/>
  <c r="AO141" i="1"/>
  <c r="AQ141" i="1"/>
  <c r="BL141" i="1" s="1"/>
  <c r="J35" i="9"/>
  <c r="AP35" i="9" s="1"/>
  <c r="AQ24" i="9"/>
  <c r="AO35" i="1"/>
  <c r="AQ9" i="9"/>
  <c r="BH115" i="1"/>
  <c r="AX78" i="1"/>
  <c r="I213" i="1"/>
  <c r="AQ213" i="1"/>
  <c r="I205" i="1"/>
  <c r="AQ205" i="1"/>
  <c r="I167" i="1"/>
  <c r="AG167" i="1"/>
  <c r="AF167" i="1"/>
  <c r="I129" i="1"/>
  <c r="AQ129" i="1"/>
  <c r="I104" i="1"/>
  <c r="AQ104" i="1"/>
  <c r="BM104" i="1" s="1"/>
  <c r="I96" i="1"/>
  <c r="AQ96" i="1"/>
  <c r="I92" i="1"/>
  <c r="AQ92" i="1"/>
  <c r="BH88" i="1"/>
  <c r="BH84" i="1"/>
  <c r="I73" i="1"/>
  <c r="I69" i="1"/>
  <c r="I65" i="1"/>
  <c r="I61" i="1"/>
  <c r="I32" i="1"/>
  <c r="AQ32" i="1"/>
  <c r="I28" i="1"/>
  <c r="AQ28" i="1"/>
  <c r="I14" i="1"/>
  <c r="AQ14" i="1"/>
  <c r="AX14" i="1" s="1"/>
  <c r="I225" i="1"/>
  <c r="AQ225" i="1"/>
  <c r="BL225" i="1" s="1"/>
  <c r="I221" i="1"/>
  <c r="AQ221" i="1"/>
  <c r="BL221" i="1" s="1"/>
  <c r="I217" i="1"/>
  <c r="AQ217" i="1"/>
  <c r="AZ217" i="1" s="1"/>
  <c r="I202" i="1"/>
  <c r="AQ202" i="1"/>
  <c r="I162" i="1"/>
  <c r="AQ162" i="1"/>
  <c r="I57" i="1"/>
  <c r="AQ57" i="1"/>
  <c r="BH53" i="1"/>
  <c r="BH25" i="1"/>
  <c r="I137" i="1"/>
  <c r="AQ137" i="1"/>
  <c r="I117" i="1"/>
  <c r="AQ117" i="1"/>
  <c r="BA179" i="1"/>
  <c r="BA158" i="1"/>
  <c r="BA136" i="1"/>
  <c r="BA112" i="1"/>
  <c r="BA77" i="1"/>
  <c r="BA52" i="1"/>
  <c r="BA34" i="1"/>
  <c r="BA21" i="1"/>
  <c r="BA7" i="1"/>
  <c r="BA41" i="1" s="1"/>
  <c r="P215" i="1"/>
  <c r="P201" i="1"/>
  <c r="P179" i="1"/>
  <c r="P158" i="1"/>
  <c r="P136" i="1"/>
  <c r="P112" i="1"/>
  <c r="P77" i="1"/>
  <c r="P52" i="1"/>
  <c r="P34" i="1"/>
  <c r="BA201" i="1"/>
  <c r="BE215" i="1"/>
  <c r="BE201" i="1"/>
  <c r="BE179" i="1"/>
  <c r="BE158" i="1"/>
  <c r="BE136" i="1"/>
  <c r="BE112" i="1"/>
  <c r="BE77" i="1"/>
  <c r="BE52" i="1"/>
  <c r="BE34" i="1"/>
  <c r="BE21" i="1"/>
  <c r="T201" i="1"/>
  <c r="T179" i="1"/>
  <c r="T158" i="1"/>
  <c r="T136" i="1"/>
  <c r="T112" i="1"/>
  <c r="T77" i="1"/>
  <c r="T52" i="1"/>
  <c r="T34" i="1"/>
  <c r="T215" i="1"/>
  <c r="BE7" i="1"/>
  <c r="BI158" i="1"/>
  <c r="BI136" i="1"/>
  <c r="BI112" i="1"/>
  <c r="BI77" i="1"/>
  <c r="BI52" i="1"/>
  <c r="BI34" i="1"/>
  <c r="X215" i="1"/>
  <c r="BI215" i="1"/>
  <c r="BI201" i="1"/>
  <c r="BI179" i="1"/>
  <c r="BI21" i="1"/>
  <c r="X201" i="1"/>
  <c r="X179" i="1"/>
  <c r="X158" i="1"/>
  <c r="X136" i="1"/>
  <c r="X112" i="1"/>
  <c r="X77" i="1"/>
  <c r="X52" i="1"/>
  <c r="X34" i="1"/>
  <c r="BI7" i="1"/>
  <c r="BI23" i="1" s="1"/>
  <c r="P21" i="1"/>
  <c r="Z34" i="1"/>
  <c r="Z52" i="1"/>
  <c r="Z77" i="1"/>
  <c r="Z112" i="1"/>
  <c r="Z136" i="1"/>
  <c r="Z158" i="1"/>
  <c r="Z179" i="1"/>
  <c r="BA215" i="1"/>
  <c r="BH182" i="1"/>
  <c r="BH223" i="1"/>
  <c r="BH139" i="1"/>
  <c r="BH113" i="1"/>
  <c r="BH86" i="1"/>
  <c r="BH39" i="1"/>
  <c r="AQ175" i="1"/>
  <c r="AQ121" i="1"/>
  <c r="BH211" i="1"/>
  <c r="BK7" i="1"/>
  <c r="BK215" i="1"/>
  <c r="BK201" i="1"/>
  <c r="BK179" i="1"/>
  <c r="BK21" i="1"/>
  <c r="BK158" i="1"/>
  <c r="BK136" i="1"/>
  <c r="BK112" i="1"/>
  <c r="BK77" i="1"/>
  <c r="BK52" i="1"/>
  <c r="BK34" i="1"/>
  <c r="Z215" i="1"/>
  <c r="Z21" i="1"/>
  <c r="AQ194" i="1"/>
  <c r="AX194" i="1" s="1"/>
  <c r="AQ172" i="1"/>
  <c r="BM172" i="1" s="1"/>
  <c r="BH119" i="1"/>
  <c r="BH37" i="1"/>
  <c r="BH87" i="1"/>
  <c r="AX215" i="1"/>
  <c r="AX201" i="1"/>
  <c r="BB215" i="1"/>
  <c r="BB201" i="1"/>
  <c r="BJ215" i="1"/>
  <c r="BJ201" i="1"/>
  <c r="BJ179" i="1"/>
  <c r="BL158" i="1"/>
  <c r="BL136" i="1"/>
  <c r="BL112" i="1"/>
  <c r="BL77" i="1"/>
  <c r="BL52" i="1"/>
  <c r="BL34" i="1"/>
  <c r="BL21" i="1"/>
  <c r="AA215" i="1"/>
  <c r="AA21" i="1"/>
  <c r="W21" i="1"/>
  <c r="S21" i="1"/>
  <c r="O21" i="1"/>
  <c r="O34" i="1"/>
  <c r="S34" i="1"/>
  <c r="W34" i="1"/>
  <c r="AA34" i="1"/>
  <c r="O52" i="1"/>
  <c r="S52" i="1"/>
  <c r="W52" i="1"/>
  <c r="AA52" i="1"/>
  <c r="O77" i="1"/>
  <c r="S77" i="1"/>
  <c r="W77" i="1"/>
  <c r="AA77" i="1"/>
  <c r="O112" i="1"/>
  <c r="S112" i="1"/>
  <c r="W112" i="1"/>
  <c r="AA112" i="1"/>
  <c r="O136" i="1"/>
  <c r="S136" i="1"/>
  <c r="W136" i="1"/>
  <c r="AA136" i="1"/>
  <c r="O158" i="1"/>
  <c r="S158" i="1"/>
  <c r="W158" i="1"/>
  <c r="AA158" i="1"/>
  <c r="O179" i="1"/>
  <c r="S179" i="1"/>
  <c r="W179" i="1"/>
  <c r="AA179" i="1"/>
  <c r="O201" i="1"/>
  <c r="W201" i="1"/>
  <c r="AA201" i="1"/>
  <c r="AX21" i="1"/>
  <c r="AX34" i="1"/>
  <c r="AX52" i="1"/>
  <c r="AX77" i="1"/>
  <c r="AX112" i="1"/>
  <c r="AX136" i="1"/>
  <c r="AX158" i="1"/>
  <c r="AX179" i="1"/>
  <c r="BF215" i="1"/>
  <c r="BH204" i="1"/>
  <c r="BH35" i="1"/>
  <c r="I123" i="1"/>
  <c r="I139" i="1"/>
  <c r="I119" i="1"/>
  <c r="I115" i="1"/>
  <c r="AY215" i="1"/>
  <c r="AY201" i="1"/>
  <c r="AY21" i="1"/>
  <c r="AY179" i="1"/>
  <c r="AY158" i="1"/>
  <c r="AY136" i="1"/>
  <c r="AY112" i="1"/>
  <c r="AY77" i="1"/>
  <c r="AY52" i="1"/>
  <c r="AY34" i="1"/>
  <c r="BC215" i="1"/>
  <c r="BC201" i="1"/>
  <c r="BC21" i="1"/>
  <c r="BC179" i="1"/>
  <c r="BC158" i="1"/>
  <c r="BC136" i="1"/>
  <c r="BC112" i="1"/>
  <c r="BC77" i="1"/>
  <c r="BC52" i="1"/>
  <c r="BC34" i="1"/>
  <c r="BG215" i="1"/>
  <c r="BG201" i="1"/>
  <c r="BG179" i="1"/>
  <c r="BG21" i="1"/>
  <c r="BG158" i="1"/>
  <c r="BG136" i="1"/>
  <c r="BG112" i="1"/>
  <c r="BG77" i="1"/>
  <c r="BG52" i="1"/>
  <c r="BG34" i="1"/>
  <c r="BM90" i="1"/>
  <c r="BM158" i="1"/>
  <c r="BM136" i="1"/>
  <c r="BM112" i="1"/>
  <c r="BM77" i="1"/>
  <c r="BM52" i="1"/>
  <c r="BM34" i="1"/>
  <c r="AB215" i="1"/>
  <c r="BM215" i="1"/>
  <c r="BM201" i="1"/>
  <c r="BM179" i="1"/>
  <c r="BM21" i="1"/>
  <c r="V21" i="1"/>
  <c r="R21" i="1"/>
  <c r="N21" i="1"/>
  <c r="AB34" i="1"/>
  <c r="AB52" i="1"/>
  <c r="AB77" i="1"/>
  <c r="AB112" i="1"/>
  <c r="AB136" i="1"/>
  <c r="AB158" i="1"/>
  <c r="AB179" i="1"/>
  <c r="AB201" i="1"/>
  <c r="U215" i="1"/>
  <c r="BJ21" i="1"/>
  <c r="BB34" i="1"/>
  <c r="BB52" i="1"/>
  <c r="BB77" i="1"/>
  <c r="BB112" i="1"/>
  <c r="BB136" i="1"/>
  <c r="BB158" i="1"/>
  <c r="BB179" i="1"/>
  <c r="BF201" i="1"/>
  <c r="BL215" i="1"/>
  <c r="BH227" i="1"/>
  <c r="BH219" i="1"/>
  <c r="BH23" i="1"/>
  <c r="AZ215" i="1"/>
  <c r="AZ201" i="1"/>
  <c r="AZ179" i="1"/>
  <c r="AZ158" i="1"/>
  <c r="AZ136" i="1"/>
  <c r="AZ112" i="1"/>
  <c r="AZ77" i="1"/>
  <c r="AZ52" i="1"/>
  <c r="AZ34" i="1"/>
  <c r="AZ21" i="1"/>
  <c r="BD215" i="1"/>
  <c r="BD201" i="1"/>
  <c r="BD179" i="1"/>
  <c r="BD158" i="1"/>
  <c r="BD136" i="1"/>
  <c r="BD112" i="1"/>
  <c r="BD77" i="1"/>
  <c r="BD52" i="1"/>
  <c r="BD34" i="1"/>
  <c r="BD21" i="1"/>
  <c r="S215" i="1"/>
  <c r="BH158" i="1"/>
  <c r="BH136" i="1"/>
  <c r="BH112" i="1"/>
  <c r="BH77" i="1"/>
  <c r="BH52" i="1"/>
  <c r="BH34" i="1"/>
  <c r="BH21" i="1"/>
  <c r="W215" i="1"/>
  <c r="BH215" i="1"/>
  <c r="BH201" i="1"/>
  <c r="BH179" i="1"/>
  <c r="BG7" i="1"/>
  <c r="M21" i="1"/>
  <c r="Y21" i="1"/>
  <c r="U21" i="1"/>
  <c r="Q21" i="1"/>
  <c r="M34" i="1"/>
  <c r="Q34" i="1"/>
  <c r="U34" i="1"/>
  <c r="Y34" i="1"/>
  <c r="M52" i="1"/>
  <c r="Q52" i="1"/>
  <c r="U52" i="1"/>
  <c r="Y52" i="1"/>
  <c r="M77" i="1"/>
  <c r="Q77" i="1"/>
  <c r="U77" i="1"/>
  <c r="Y77" i="1"/>
  <c r="M112" i="1"/>
  <c r="Q112" i="1"/>
  <c r="U112" i="1"/>
  <c r="Y112" i="1"/>
  <c r="M136" i="1"/>
  <c r="Q136" i="1"/>
  <c r="U136" i="1"/>
  <c r="Y136" i="1"/>
  <c r="M158" i="1"/>
  <c r="Q158" i="1"/>
  <c r="U158" i="1"/>
  <c r="Y158" i="1"/>
  <c r="M179" i="1"/>
  <c r="Q179" i="1"/>
  <c r="U179" i="1"/>
  <c r="Y179" i="1"/>
  <c r="M201" i="1"/>
  <c r="Q201" i="1"/>
  <c r="U201" i="1"/>
  <c r="Y201" i="1"/>
  <c r="M215" i="1"/>
  <c r="Q215" i="1"/>
  <c r="V215" i="1"/>
  <c r="BF21" i="1"/>
  <c r="BF34" i="1"/>
  <c r="BF52" i="1"/>
  <c r="BF77" i="1"/>
  <c r="BF112" i="1"/>
  <c r="BF136" i="1"/>
  <c r="BF158" i="1"/>
  <c r="BL201" i="1"/>
  <c r="BM227" i="1"/>
  <c r="BM191" i="1"/>
  <c r="BM78" i="1"/>
  <c r="BM51" i="1"/>
  <c r="BM35" i="1"/>
  <c r="BM223" i="1"/>
  <c r="BM214" i="1"/>
  <c r="BM204" i="1"/>
  <c r="BM219" i="1"/>
  <c r="BM113" i="1"/>
  <c r="BM84" i="1"/>
  <c r="BM39" i="1"/>
  <c r="BM23" i="1"/>
  <c r="AX80" i="1"/>
  <c r="AX23" i="1"/>
  <c r="AX51" i="1"/>
  <c r="AD199" i="1"/>
  <c r="AE195" i="1"/>
  <c r="AF192" i="1"/>
  <c r="AE178" i="1"/>
  <c r="AH199" i="1"/>
  <c r="BM146" i="1"/>
  <c r="AG199" i="1"/>
  <c r="AF195" i="1"/>
  <c r="AG192" i="1"/>
  <c r="AE188" i="1"/>
  <c r="AH178" i="1"/>
  <c r="AD178" i="1"/>
  <c r="AQ192" i="1"/>
  <c r="BL192" i="1" s="1"/>
  <c r="AF199" i="1"/>
  <c r="AG195" i="1"/>
  <c r="AD192" i="1"/>
  <c r="AH192" i="1"/>
  <c r="AG178" i="1"/>
  <c r="BM53" i="1"/>
  <c r="AX53" i="1"/>
  <c r="AQ199" i="1"/>
  <c r="BL199" i="1" s="1"/>
  <c r="AX12" i="1"/>
  <c r="BM87" i="1"/>
  <c r="I42" i="1"/>
  <c r="I31" i="1"/>
  <c r="AQ31" i="1"/>
  <c r="AE31" i="1"/>
  <c r="AF31" i="1"/>
  <c r="AG31" i="1"/>
  <c r="AD31" i="1"/>
  <c r="AH31" i="1"/>
  <c r="I17" i="1"/>
  <c r="AQ17" i="1"/>
  <c r="AG17" i="1"/>
  <c r="AD17" i="1"/>
  <c r="AH17" i="1"/>
  <c r="AE17" i="1"/>
  <c r="AH224" i="1"/>
  <c r="AD224" i="1"/>
  <c r="AF224" i="1"/>
  <c r="AE224" i="1"/>
  <c r="AO180" i="1"/>
  <c r="BL25" i="1"/>
  <c r="BL39" i="1"/>
  <c r="BL78" i="1"/>
  <c r="BL191" i="1"/>
  <c r="BL146" i="1"/>
  <c r="BL51" i="1"/>
  <c r="BL84" i="1"/>
  <c r="BL150" i="1"/>
  <c r="BL154" i="1"/>
  <c r="BL23" i="1"/>
  <c r="BL219" i="1"/>
  <c r="BL227" i="1"/>
  <c r="BL35" i="1"/>
  <c r="BL139" i="1"/>
  <c r="I174" i="1"/>
  <c r="AQ174" i="1"/>
  <c r="AE174" i="1"/>
  <c r="AF170" i="1"/>
  <c r="AE170" i="1"/>
  <c r="AH170" i="1"/>
  <c r="AD170" i="1"/>
  <c r="AG170" i="1"/>
  <c r="AF155" i="1"/>
  <c r="AG155" i="1"/>
  <c r="AD155" i="1"/>
  <c r="AH155" i="1"/>
  <c r="AE155" i="1"/>
  <c r="I132" i="1"/>
  <c r="AF132" i="1"/>
  <c r="AE132" i="1"/>
  <c r="AH132" i="1"/>
  <c r="AD132" i="1"/>
  <c r="AG132" i="1"/>
  <c r="I107" i="1"/>
  <c r="AQ107" i="1"/>
  <c r="AG107" i="1"/>
  <c r="AD107" i="1"/>
  <c r="AH107" i="1"/>
  <c r="AE107" i="1"/>
  <c r="AD99" i="1"/>
  <c r="AH99" i="1"/>
  <c r="AE99" i="1"/>
  <c r="AF99" i="1"/>
  <c r="AG99" i="1"/>
  <c r="AG91" i="1"/>
  <c r="AF91" i="1"/>
  <c r="AE91" i="1"/>
  <c r="AH91" i="1"/>
  <c r="AD91" i="1"/>
  <c r="AF46" i="1"/>
  <c r="AG46" i="1"/>
  <c r="AD46" i="1"/>
  <c r="AH46" i="1"/>
  <c r="AE46" i="1"/>
  <c r="AG220" i="1"/>
  <c r="AF220" i="1"/>
  <c r="AE220" i="1"/>
  <c r="AD220" i="1"/>
  <c r="AF17" i="1"/>
  <c r="BL88" i="1"/>
  <c r="AX88" i="1"/>
  <c r="BM88" i="1"/>
  <c r="AZ78" i="1"/>
  <c r="AF151" i="1"/>
  <c r="AE151" i="1"/>
  <c r="AH151" i="1"/>
  <c r="AD151" i="1"/>
  <c r="AG151" i="1"/>
  <c r="AO143" i="1"/>
  <c r="AF111" i="1"/>
  <c r="AG111" i="1"/>
  <c r="AD111" i="1"/>
  <c r="AH111" i="1"/>
  <c r="AE111" i="1"/>
  <c r="AD103" i="1"/>
  <c r="AH103" i="1"/>
  <c r="AE103" i="1"/>
  <c r="AF103" i="1"/>
  <c r="AG103" i="1"/>
  <c r="AH95" i="1"/>
  <c r="AD95" i="1"/>
  <c r="AG95" i="1"/>
  <c r="AF95" i="1"/>
  <c r="AE95" i="1"/>
  <c r="I68" i="1"/>
  <c r="AE50" i="1"/>
  <c r="AF50" i="1"/>
  <c r="AG50" i="1"/>
  <c r="AH50" i="1"/>
  <c r="I216" i="1"/>
  <c r="AQ216" i="1"/>
  <c r="AD216" i="1"/>
  <c r="AE216" i="1"/>
  <c r="AF216" i="1"/>
  <c r="AH216" i="1"/>
  <c r="AO140" i="1"/>
  <c r="AQ116" i="1"/>
  <c r="AO116" i="1"/>
  <c r="AG224" i="1"/>
  <c r="AG216" i="1"/>
  <c r="AH220" i="1"/>
  <c r="AD50" i="1"/>
  <c r="BL87" i="1"/>
  <c r="AX113" i="1"/>
  <c r="I210" i="1"/>
  <c r="AQ210" i="1"/>
  <c r="AX154" i="1"/>
  <c r="BM139" i="1"/>
  <c r="AX139" i="1"/>
  <c r="BL119" i="1"/>
  <c r="I186" i="1"/>
  <c r="AQ186" i="1"/>
  <c r="AX186" i="1" s="1"/>
  <c r="I182" i="1"/>
  <c r="L133" i="1"/>
  <c r="AM133" i="1" s="1"/>
  <c r="AL133" i="1" s="1"/>
  <c r="AK133" i="1" s="1"/>
  <c r="AJ133" i="1" s="1"/>
  <c r="AI133" i="1" s="1"/>
  <c r="K133" i="1" s="1"/>
  <c r="AX182" i="1"/>
  <c r="BL182" i="1"/>
  <c r="BL82" i="1"/>
  <c r="I211" i="1"/>
  <c r="I176" i="1"/>
  <c r="I200" i="1"/>
  <c r="AQ200" i="1"/>
  <c r="AX200" i="1" s="1"/>
  <c r="I170" i="1"/>
  <c r="AQ170" i="1"/>
  <c r="I166" i="1"/>
  <c r="I155" i="1"/>
  <c r="AQ155" i="1"/>
  <c r="I151" i="1"/>
  <c r="AQ151" i="1"/>
  <c r="I147" i="1"/>
  <c r="AQ147" i="1"/>
  <c r="I143" i="1"/>
  <c r="AQ143" i="1"/>
  <c r="I128" i="1"/>
  <c r="AQ128" i="1"/>
  <c r="I124" i="1"/>
  <c r="AQ124" i="1"/>
  <c r="I111" i="1"/>
  <c r="AQ111" i="1"/>
  <c r="I103" i="1"/>
  <c r="AQ103" i="1"/>
  <c r="I99" i="1"/>
  <c r="AQ99" i="1"/>
  <c r="I95" i="1"/>
  <c r="AQ95" i="1"/>
  <c r="I91" i="1"/>
  <c r="AQ91" i="1"/>
  <c r="AX91" i="1" s="1"/>
  <c r="I87" i="1"/>
  <c r="I83" i="1"/>
  <c r="AQ83" i="1"/>
  <c r="I76" i="1"/>
  <c r="I72" i="1"/>
  <c r="I64" i="1"/>
  <c r="I60" i="1"/>
  <c r="AQ60" i="1"/>
  <c r="I50" i="1"/>
  <c r="AQ50" i="1"/>
  <c r="I46" i="1"/>
  <c r="AQ46" i="1"/>
  <c r="I38" i="1"/>
  <c r="AQ38" i="1"/>
  <c r="I27" i="1"/>
  <c r="AQ27" i="1"/>
  <c r="I13" i="1"/>
  <c r="AQ13" i="1"/>
  <c r="I9" i="1"/>
  <c r="AQ9" i="1"/>
  <c r="AX9" i="1" s="1"/>
  <c r="I224" i="1"/>
  <c r="AQ224" i="1"/>
  <c r="I220" i="1"/>
  <c r="AQ220" i="1"/>
  <c r="I180" i="1"/>
  <c r="AQ180" i="1"/>
  <c r="I161" i="1"/>
  <c r="AQ161" i="1"/>
  <c r="I56" i="1"/>
  <c r="AQ56" i="1"/>
  <c r="I36" i="1"/>
  <c r="AQ36" i="1"/>
  <c r="BL36" i="1" s="1"/>
  <c r="I24" i="1"/>
  <c r="AQ24" i="1"/>
  <c r="AX24" i="1" s="1"/>
  <c r="I140" i="1"/>
  <c r="AQ140" i="1"/>
  <c r="AX140" i="1" s="1"/>
  <c r="I120" i="1"/>
  <c r="AQ120" i="1"/>
  <c r="I116" i="1"/>
  <c r="I79" i="1"/>
  <c r="AQ79" i="1"/>
  <c r="BM79" i="1" s="1"/>
  <c r="AQ132" i="1"/>
  <c r="I184" i="1"/>
  <c r="AQ184" i="1"/>
  <c r="L221" i="1"/>
  <c r="AM221" i="1" s="1"/>
  <c r="AL221" i="1" s="1"/>
  <c r="AK221" i="1" s="1"/>
  <c r="AJ221" i="1" s="1"/>
  <c r="AI221" i="1" s="1"/>
  <c r="K221" i="1" s="1"/>
  <c r="L217" i="1"/>
  <c r="AM217" i="1" s="1"/>
  <c r="AL217" i="1" s="1"/>
  <c r="AK217" i="1" s="1"/>
  <c r="AJ217" i="1" s="1"/>
  <c r="AI217" i="1" s="1"/>
  <c r="K217" i="1" s="1"/>
  <c r="AQ166" i="1"/>
  <c r="BM211" i="1"/>
  <c r="I86" i="1"/>
  <c r="I82" i="1"/>
  <c r="I37" i="1"/>
  <c r="I55" i="1"/>
  <c r="I35" i="1"/>
  <c r="I23" i="1"/>
  <c r="I78" i="1"/>
  <c r="I88" i="1"/>
  <c r="I84" i="1"/>
  <c r="I80" i="1"/>
  <c r="I39" i="1"/>
  <c r="I53" i="1"/>
  <c r="I25" i="1"/>
  <c r="B1" i="10"/>
  <c r="BL204" i="1"/>
  <c r="BM150" i="1"/>
  <c r="AX150" i="1"/>
  <c r="AX87" i="1"/>
  <c r="AX82" i="1"/>
  <c r="AX37" i="1"/>
  <c r="BL37" i="1"/>
  <c r="AX25" i="1"/>
  <c r="BM25" i="1"/>
  <c r="BM12" i="1"/>
  <c r="BL12" i="1"/>
  <c r="BM41" i="1"/>
  <c r="BL214" i="1"/>
  <c r="BL115" i="1"/>
  <c r="AX214" i="1"/>
  <c r="AX115" i="1"/>
  <c r="AX86" i="1"/>
  <c r="BM115" i="1"/>
  <c r="BM86" i="1"/>
  <c r="BM80" i="1"/>
  <c r="BL86" i="1"/>
  <c r="BL80" i="1"/>
  <c r="BM182" i="1"/>
  <c r="AX30" i="1"/>
  <c r="AX211" i="1"/>
  <c r="AX119" i="1"/>
  <c r="BL90" i="1"/>
  <c r="AX84" i="1"/>
  <c r="BL211" i="1"/>
  <c r="V164" i="9"/>
  <c r="Y127" i="9"/>
  <c r="BJ34" i="9"/>
  <c r="BJ255" i="9"/>
  <c r="V21" i="9"/>
  <c r="Y52" i="9"/>
  <c r="Y164" i="9"/>
  <c r="Y255" i="9"/>
  <c r="BJ77" i="9"/>
  <c r="BJ219" i="9"/>
  <c r="Y77" i="9"/>
  <c r="Y194" i="9"/>
  <c r="BJ21" i="9"/>
  <c r="BJ127" i="9"/>
  <c r="BJ241" i="9"/>
  <c r="BA255" i="9"/>
  <c r="BA241" i="9"/>
  <c r="BA219" i="9"/>
  <c r="BA194" i="9"/>
  <c r="BA164" i="9"/>
  <c r="BA127" i="9"/>
  <c r="BA77" i="9"/>
  <c r="BA52" i="9"/>
  <c r="BA34" i="9"/>
  <c r="BA21" i="9"/>
  <c r="P255" i="9"/>
  <c r="P241" i="9"/>
  <c r="P219" i="9"/>
  <c r="P194" i="9"/>
  <c r="P164" i="9"/>
  <c r="P127" i="9"/>
  <c r="P77" i="9"/>
  <c r="P52" i="9"/>
  <c r="P34" i="9"/>
  <c r="P21" i="9"/>
  <c r="BE255" i="9"/>
  <c r="BE241" i="9"/>
  <c r="BE219" i="9"/>
  <c r="BE194" i="9"/>
  <c r="BE164" i="9"/>
  <c r="BE127" i="9"/>
  <c r="BE77" i="9"/>
  <c r="BE52" i="9"/>
  <c r="BE34" i="9"/>
  <c r="BE21" i="9"/>
  <c r="T255" i="9"/>
  <c r="T241" i="9"/>
  <c r="T219" i="9"/>
  <c r="T194" i="9"/>
  <c r="T164" i="9"/>
  <c r="T127" i="9"/>
  <c r="T77" i="9"/>
  <c r="T52" i="9"/>
  <c r="T34" i="9"/>
  <c r="BE7" i="9"/>
  <c r="BE91" i="9" s="1"/>
  <c r="M77" i="9"/>
  <c r="M52" i="9"/>
  <c r="M34" i="9"/>
  <c r="AX255" i="9"/>
  <c r="AX241" i="9"/>
  <c r="AX219" i="9"/>
  <c r="AX194" i="9"/>
  <c r="AX164" i="9"/>
  <c r="AX127" i="9"/>
  <c r="AX77" i="9"/>
  <c r="AX52" i="9"/>
  <c r="AX34" i="9"/>
  <c r="AX21" i="9"/>
  <c r="M255" i="9"/>
  <c r="M241" i="9"/>
  <c r="M219" i="9"/>
  <c r="M194" i="9"/>
  <c r="M164" i="9"/>
  <c r="BB255" i="9"/>
  <c r="BB241" i="9"/>
  <c r="BB219" i="9"/>
  <c r="BB194" i="9"/>
  <c r="BB164" i="9"/>
  <c r="BB127" i="9"/>
  <c r="BB77" i="9"/>
  <c r="BB52" i="9"/>
  <c r="BB34" i="9"/>
  <c r="BB21" i="9"/>
  <c r="Q255" i="9"/>
  <c r="Q241" i="9"/>
  <c r="Q219" i="9"/>
  <c r="Q194" i="9"/>
  <c r="Q164" i="9"/>
  <c r="Q127" i="9"/>
  <c r="Q77" i="9"/>
  <c r="Q52" i="9"/>
  <c r="Q34" i="9"/>
  <c r="BF7" i="9"/>
  <c r="BF255" i="9"/>
  <c r="BF241" i="9"/>
  <c r="BF219" i="9"/>
  <c r="BF194" i="9"/>
  <c r="BF164" i="9"/>
  <c r="BF127" i="9"/>
  <c r="BF77" i="9"/>
  <c r="BF52" i="9"/>
  <c r="BF34" i="9"/>
  <c r="BF21" i="9"/>
  <c r="U255" i="9"/>
  <c r="U241" i="9"/>
  <c r="U219" i="9"/>
  <c r="U164" i="9"/>
  <c r="U127" i="9"/>
  <c r="U34" i="9"/>
  <c r="U77" i="9"/>
  <c r="BE174" i="9"/>
  <c r="U52" i="9"/>
  <c r="M127" i="9"/>
  <c r="U194" i="9"/>
  <c r="BE49" i="9"/>
  <c r="BC119" i="9"/>
  <c r="AY255" i="9"/>
  <c r="AY241" i="9"/>
  <c r="AY219" i="9"/>
  <c r="AY194" i="9"/>
  <c r="AY164" i="9"/>
  <c r="AY127" i="9"/>
  <c r="AY77" i="9"/>
  <c r="AY52" i="9"/>
  <c r="AY34" i="9"/>
  <c r="AY21" i="9"/>
  <c r="N255" i="9"/>
  <c r="N241" i="9"/>
  <c r="N219" i="9"/>
  <c r="N194" i="9"/>
  <c r="N77" i="9"/>
  <c r="N34" i="9"/>
  <c r="N164" i="9"/>
  <c r="N127" i="9"/>
  <c r="N52" i="9"/>
  <c r="BC255" i="9"/>
  <c r="BC241" i="9"/>
  <c r="BC219" i="9"/>
  <c r="BC194" i="9"/>
  <c r="BC164" i="9"/>
  <c r="BC127" i="9"/>
  <c r="BC77" i="9"/>
  <c r="BC52" i="9"/>
  <c r="BC34" i="9"/>
  <c r="BC21" i="9"/>
  <c r="R255" i="9"/>
  <c r="R241" i="9"/>
  <c r="R219" i="9"/>
  <c r="R194" i="9"/>
  <c r="R164" i="9"/>
  <c r="R127" i="9"/>
  <c r="R77" i="9"/>
  <c r="R52" i="9"/>
  <c r="R34" i="9"/>
  <c r="BC88" i="9"/>
  <c r="AZ255" i="9"/>
  <c r="AZ241" i="9"/>
  <c r="AZ219" i="9"/>
  <c r="AZ194" i="9"/>
  <c r="AZ164" i="9"/>
  <c r="AZ127" i="9"/>
  <c r="AZ77" i="9"/>
  <c r="AZ52" i="9"/>
  <c r="AZ34" i="9"/>
  <c r="AZ21" i="9"/>
  <c r="O255" i="9"/>
  <c r="O241" i="9"/>
  <c r="O219" i="9"/>
  <c r="O194" i="9"/>
  <c r="O164" i="9"/>
  <c r="O127" i="9"/>
  <c r="O52" i="9"/>
  <c r="BD7" i="9"/>
  <c r="BD193" i="9" s="1"/>
  <c r="BD255" i="9"/>
  <c r="BD241" i="9"/>
  <c r="BD219" i="9"/>
  <c r="BD194" i="9"/>
  <c r="BD164" i="9"/>
  <c r="BD127" i="9"/>
  <c r="BD77" i="9"/>
  <c r="BD52" i="9"/>
  <c r="BD34" i="9"/>
  <c r="BD21" i="9"/>
  <c r="S255" i="9"/>
  <c r="S241" i="9"/>
  <c r="S219" i="9"/>
  <c r="S194" i="9"/>
  <c r="S164" i="9"/>
  <c r="S127" i="9"/>
  <c r="S77" i="9"/>
  <c r="S52" i="9"/>
  <c r="S34" i="9"/>
  <c r="O77" i="9"/>
  <c r="BG7" i="9"/>
  <c r="BG211" i="9" s="1"/>
  <c r="V52" i="9"/>
  <c r="V34" i="9"/>
  <c r="BG255" i="9"/>
  <c r="BG241" i="9"/>
  <c r="BG219" i="9"/>
  <c r="BG194" i="9"/>
  <c r="BG164" i="9"/>
  <c r="BG127" i="9"/>
  <c r="BG77" i="9"/>
  <c r="BG52" i="9"/>
  <c r="BG34" i="9"/>
  <c r="BG21" i="9"/>
  <c r="V255" i="9"/>
  <c r="V241" i="9"/>
  <c r="V219" i="9"/>
  <c r="BK7" i="9"/>
  <c r="BK255" i="9"/>
  <c r="BK241" i="9"/>
  <c r="BK219" i="9"/>
  <c r="BK194" i="9"/>
  <c r="BK164" i="9"/>
  <c r="BK127" i="9"/>
  <c r="BK77" i="9"/>
  <c r="BK52" i="9"/>
  <c r="BK34" i="9"/>
  <c r="BK21" i="9"/>
  <c r="Z255" i="9"/>
  <c r="Z241" i="9"/>
  <c r="Z219" i="9"/>
  <c r="Z194" i="9"/>
  <c r="Z164" i="9"/>
  <c r="Z127" i="9"/>
  <c r="Z77" i="9"/>
  <c r="Z52" i="9"/>
  <c r="V77" i="9"/>
  <c r="V127" i="9"/>
  <c r="BH7" i="9"/>
  <c r="BH255" i="9"/>
  <c r="BH241" i="9"/>
  <c r="BH219" i="9"/>
  <c r="BH194" i="9"/>
  <c r="BH164" i="9"/>
  <c r="BH127" i="9"/>
  <c r="BH77" i="9"/>
  <c r="BH52" i="9"/>
  <c r="BH34" i="9"/>
  <c r="BH21" i="9"/>
  <c r="W255" i="9"/>
  <c r="W241" i="9"/>
  <c r="W219" i="9"/>
  <c r="W194" i="9"/>
  <c r="W164" i="9"/>
  <c r="W127" i="9"/>
  <c r="W77" i="9"/>
  <c r="BL7" i="9"/>
  <c r="BL255" i="9"/>
  <c r="BL241" i="9"/>
  <c r="BL219" i="9"/>
  <c r="BL194" i="9"/>
  <c r="BL164" i="9"/>
  <c r="BL127" i="9"/>
  <c r="BL77" i="9"/>
  <c r="BL52" i="9"/>
  <c r="BL34" i="9"/>
  <c r="BL21" i="9"/>
  <c r="AA255" i="9"/>
  <c r="AA241" i="9"/>
  <c r="AA219" i="9"/>
  <c r="AA194" i="9"/>
  <c r="AA164" i="9"/>
  <c r="AA127" i="9"/>
  <c r="AA77" i="9"/>
  <c r="AA34" i="9"/>
  <c r="AA52" i="9"/>
  <c r="BI255" i="9"/>
  <c r="BI241" i="9"/>
  <c r="BI219" i="9"/>
  <c r="BI194" i="9"/>
  <c r="BI164" i="9"/>
  <c r="BI127" i="9"/>
  <c r="BI77" i="9"/>
  <c r="BI52" i="9"/>
  <c r="BI34" i="9"/>
  <c r="BI21" i="9"/>
  <c r="X255" i="9"/>
  <c r="X241" i="9"/>
  <c r="X219" i="9"/>
  <c r="X194" i="9"/>
  <c r="X164" i="9"/>
  <c r="X127" i="9"/>
  <c r="X77" i="9"/>
  <c r="X52" i="9"/>
  <c r="X34" i="9"/>
  <c r="BI7" i="9"/>
  <c r="BI75" i="9" s="1"/>
  <c r="BM255" i="9"/>
  <c r="BM241" i="9"/>
  <c r="BM219" i="9"/>
  <c r="BM194" i="9"/>
  <c r="BM164" i="9"/>
  <c r="BM127" i="9"/>
  <c r="BM77" i="9"/>
  <c r="BM52" i="9"/>
  <c r="BM34" i="9"/>
  <c r="BM21" i="9"/>
  <c r="AB255" i="9"/>
  <c r="AB241" i="9"/>
  <c r="AB219" i="9"/>
  <c r="AB194" i="9"/>
  <c r="AB164" i="9"/>
  <c r="AB127" i="9"/>
  <c r="AB77" i="9"/>
  <c r="AB52" i="9"/>
  <c r="AB34" i="9"/>
  <c r="W34" i="9"/>
  <c r="W52" i="9"/>
  <c r="Y21" i="9"/>
  <c r="BH18" i="9"/>
  <c r="AQ10" i="9"/>
  <c r="AQ42" i="9"/>
  <c r="AO82" i="9"/>
  <c r="AQ147" i="9"/>
  <c r="BC147" i="9" s="1"/>
  <c r="AQ202" i="9"/>
  <c r="AO220" i="9"/>
  <c r="AO243" i="9"/>
  <c r="AQ14" i="9"/>
  <c r="AQ38" i="9"/>
  <c r="AQ170" i="9"/>
  <c r="BC170" i="9" s="1"/>
  <c r="AO198" i="9"/>
  <c r="AO202" i="9"/>
  <c r="AQ207" i="9"/>
  <c r="BC207" i="9" s="1"/>
  <c r="AQ215" i="9"/>
  <c r="BC215" i="9" s="1"/>
  <c r="AO259" i="9"/>
  <c r="I171" i="9"/>
  <c r="AQ144" i="9"/>
  <c r="AQ138" i="9"/>
  <c r="AQ220" i="9"/>
  <c r="AO261" i="9"/>
  <c r="AQ149" i="9"/>
  <c r="AQ40" i="9"/>
  <c r="AQ132" i="9"/>
  <c r="AQ154" i="9"/>
  <c r="AD162" i="9"/>
  <c r="AH162" i="9"/>
  <c r="AQ204" i="9"/>
  <c r="AQ208" i="9"/>
  <c r="AO224" i="9"/>
  <c r="AQ228" i="9"/>
  <c r="AG254" i="9"/>
  <c r="AO200" i="9"/>
  <c r="BA87" i="9"/>
  <c r="AG162" i="9"/>
  <c r="AQ162" i="9"/>
  <c r="BA162" i="9" s="1"/>
  <c r="AO40" i="9"/>
  <c r="AQ128" i="9"/>
  <c r="AE162" i="9"/>
  <c r="AQ216" i="9"/>
  <c r="BM216" i="9" s="1"/>
  <c r="AQ246" i="9"/>
  <c r="I64" i="9"/>
  <c r="I95" i="9"/>
  <c r="AO12" i="9"/>
  <c r="AE20" i="9"/>
  <c r="AQ23" i="9"/>
  <c r="AE33" i="9"/>
  <c r="AQ36" i="9"/>
  <c r="AQ39" i="9"/>
  <c r="J36" i="9"/>
  <c r="AO70" i="9"/>
  <c r="AO166" i="9"/>
  <c r="AQ172" i="9"/>
  <c r="BA172" i="9" s="1"/>
  <c r="AQ173" i="9"/>
  <c r="BA173" i="9" s="1"/>
  <c r="AO176" i="9"/>
  <c r="AF254" i="9"/>
  <c r="I73" i="9"/>
  <c r="I31" i="9"/>
  <c r="I81" i="9"/>
  <c r="BA111" i="9"/>
  <c r="I65" i="9"/>
  <c r="I57" i="9"/>
  <c r="I60" i="9"/>
  <c r="I54" i="9"/>
  <c r="AQ142" i="9"/>
  <c r="BA142" i="9" s="1"/>
  <c r="I140" i="9"/>
  <c r="I83" i="9"/>
  <c r="I99" i="9"/>
  <c r="J11" i="9"/>
  <c r="AE18" i="9"/>
  <c r="AH20" i="9"/>
  <c r="AD20" i="9"/>
  <c r="U21" i="9"/>
  <c r="J38" i="9"/>
  <c r="AQ43" i="9"/>
  <c r="BC43" i="9" s="1"/>
  <c r="AO62" i="9"/>
  <c r="AQ131" i="9"/>
  <c r="BA131" i="9" s="1"/>
  <c r="AQ148" i="9"/>
  <c r="AO222" i="9"/>
  <c r="AD235" i="9"/>
  <c r="AE251" i="9"/>
  <c r="AE254" i="9"/>
  <c r="AO257" i="9"/>
  <c r="I254" i="9"/>
  <c r="I71" i="9"/>
  <c r="I173" i="9"/>
  <c r="I86" i="9"/>
  <c r="AQ12" i="9"/>
  <c r="BA12" i="9" s="1"/>
  <c r="AG20" i="9"/>
  <c r="AO39" i="9"/>
  <c r="J39" i="9"/>
  <c r="AQ152" i="9"/>
  <c r="BA152" i="9" s="1"/>
  <c r="AH254" i="9"/>
  <c r="AD254" i="9"/>
  <c r="I93" i="9"/>
  <c r="I67" i="9"/>
  <c r="AQ140" i="9"/>
  <c r="AQ192" i="9"/>
  <c r="I134" i="9"/>
  <c r="AQ134" i="9"/>
  <c r="M21" i="9"/>
  <c r="Q21" i="9"/>
  <c r="AO65" i="9"/>
  <c r="I163" i="9"/>
  <c r="AF163" i="9"/>
  <c r="AE163" i="9"/>
  <c r="I159" i="9"/>
  <c r="I155" i="9"/>
  <c r="AQ155" i="9"/>
  <c r="I126" i="9"/>
  <c r="AQ126" i="9"/>
  <c r="AE126" i="9"/>
  <c r="AF126" i="9"/>
  <c r="AQ122" i="9"/>
  <c r="I145" i="9"/>
  <c r="AO171" i="9"/>
  <c r="I170" i="9"/>
  <c r="BB7" i="9"/>
  <c r="AO54" i="9"/>
  <c r="AQ65" i="9"/>
  <c r="AQ171" i="9"/>
  <c r="AQ260" i="9"/>
  <c r="AO256" i="9"/>
  <c r="AQ199" i="9"/>
  <c r="I146" i="9"/>
  <c r="AQ146" i="9"/>
  <c r="AQ118" i="9"/>
  <c r="I118" i="9"/>
  <c r="AQ189" i="9"/>
  <c r="I189" i="9"/>
  <c r="AO189" i="9"/>
  <c r="AQ188" i="9"/>
  <c r="BA188" i="9" s="1"/>
  <c r="I188" i="9"/>
  <c r="I135" i="9"/>
  <c r="AQ54" i="9"/>
  <c r="AQ86" i="9"/>
  <c r="AX7" i="9"/>
  <c r="I247" i="9"/>
  <c r="AQ247" i="9"/>
  <c r="BC247" i="9" s="1"/>
  <c r="AQ226" i="9"/>
  <c r="AQ218" i="9"/>
  <c r="AQ206" i="9"/>
  <c r="BA206" i="9" s="1"/>
  <c r="I192" i="9"/>
  <c r="I110" i="9"/>
  <c r="I150" i="9"/>
  <c r="AQ150" i="9"/>
  <c r="I133" i="9"/>
  <c r="AQ133" i="9"/>
  <c r="BC133" i="9" s="1"/>
  <c r="I129" i="9"/>
  <c r="AQ129" i="9"/>
  <c r="I27" i="9"/>
  <c r="AQ27" i="9"/>
  <c r="AQ50" i="9"/>
  <c r="I50" i="9"/>
  <c r="I114" i="9"/>
  <c r="I90" i="9"/>
  <c r="I80" i="9"/>
  <c r="I96" i="9"/>
  <c r="I138" i="9"/>
  <c r="AO246" i="9"/>
  <c r="I92" i="9"/>
  <c r="I70" i="9"/>
  <c r="I62" i="9"/>
  <c r="I78" i="9"/>
  <c r="I61" i="9"/>
  <c r="I85" i="9"/>
  <c r="I89" i="9"/>
  <c r="I79" i="9"/>
  <c r="I88" i="9"/>
  <c r="I108" i="9"/>
  <c r="AO225" i="9"/>
  <c r="I111" i="9"/>
  <c r="I68" i="9"/>
  <c r="I58" i="9"/>
  <c r="AQ237" i="9"/>
  <c r="I237" i="9"/>
  <c r="AG237" i="9"/>
  <c r="AQ233" i="9"/>
  <c r="AO105" i="9"/>
  <c r="I98" i="9"/>
  <c r="AQ98" i="9"/>
  <c r="AZ98" i="9" s="1"/>
  <c r="AQ95" i="9"/>
  <c r="I142" i="9"/>
  <c r="I141" i="9"/>
  <c r="I249" i="9"/>
  <c r="AO249" i="9"/>
  <c r="I245" i="9"/>
  <c r="AQ17" i="9"/>
  <c r="I17" i="9"/>
  <c r="AE235" i="9"/>
  <c r="AF237" i="9"/>
  <c r="AQ249" i="9"/>
  <c r="BA249" i="9" s="1"/>
  <c r="AO248" i="9"/>
  <c r="AO221" i="9"/>
  <c r="AQ48" i="9"/>
  <c r="AZ48" i="9" s="1"/>
  <c r="I48" i="9"/>
  <c r="AQ124" i="9"/>
  <c r="I124" i="9"/>
  <c r="I100" i="9"/>
  <c r="I94" i="9"/>
  <c r="AQ94" i="9"/>
  <c r="I144" i="9"/>
  <c r="AQ136" i="9"/>
  <c r="J22" i="9"/>
  <c r="AH27" i="9" s="1"/>
  <c r="AQ166" i="9"/>
  <c r="AQ176" i="9"/>
  <c r="AG235" i="9"/>
  <c r="AE237" i="9"/>
  <c r="AO245" i="9"/>
  <c r="I193" i="9"/>
  <c r="AD267" i="9"/>
  <c r="AF267" i="9"/>
  <c r="AQ259" i="9"/>
  <c r="I243" i="9"/>
  <c r="AQ115" i="9"/>
  <c r="I115" i="9"/>
  <c r="AQ232" i="9"/>
  <c r="I232" i="9"/>
  <c r="AQ252" i="9"/>
  <c r="AG252" i="9"/>
  <c r="I103" i="9"/>
  <c r="AO103" i="9"/>
  <c r="AF19" i="9"/>
  <c r="J26" i="9"/>
  <c r="AQ230" i="9"/>
  <c r="AH235" i="9"/>
  <c r="AD237" i="9"/>
  <c r="AE239" i="9"/>
  <c r="AQ245" i="9"/>
  <c r="BA245" i="9" s="1"/>
  <c r="AH267" i="9"/>
  <c r="I229" i="9"/>
  <c r="I225" i="9"/>
  <c r="AQ225" i="9"/>
  <c r="BC28" i="9"/>
  <c r="BC78" i="9"/>
  <c r="I106" i="9"/>
  <c r="AO242" i="9"/>
  <c r="AF251" i="9"/>
  <c r="I109" i="9"/>
  <c r="I69" i="9"/>
  <c r="I87" i="9"/>
  <c r="I91" i="9"/>
  <c r="I84" i="9"/>
  <c r="I55" i="9"/>
  <c r="I102" i="9"/>
  <c r="BC83" i="9"/>
  <c r="BC49" i="9"/>
  <c r="BC73" i="9"/>
  <c r="BC71" i="9"/>
  <c r="BC198" i="9"/>
  <c r="BC263" i="9"/>
  <c r="BC19" i="9"/>
  <c r="BC32" i="9"/>
  <c r="BC80" i="9"/>
  <c r="BC130" i="9"/>
  <c r="BC75" i="9"/>
  <c r="BC25" i="9"/>
  <c r="BC92" i="9"/>
  <c r="BC243" i="9"/>
  <c r="BA258" i="9"/>
  <c r="BC30" i="9"/>
  <c r="AQ106" i="9"/>
  <c r="AQ99" i="9"/>
  <c r="BC99" i="9" s="1"/>
  <c r="BM33" i="9"/>
  <c r="AZ20" i="9"/>
  <c r="BM20" i="9"/>
  <c r="AZ31" i="9"/>
  <c r="BC114" i="9"/>
  <c r="AZ135" i="9"/>
  <c r="AQ102" i="9"/>
  <c r="I104" i="9"/>
  <c r="BM75" i="9"/>
  <c r="BM76" i="9"/>
  <c r="BL16" i="1"/>
  <c r="AG18" i="1"/>
  <c r="BM16" i="1"/>
  <c r="AQ18" i="1"/>
  <c r="AF18" i="1"/>
  <c r="AX16" i="1"/>
  <c r="BC81" i="9"/>
  <c r="B1" i="2"/>
  <c r="BA81" i="9"/>
  <c r="AD196" i="1"/>
  <c r="AE193" i="1"/>
  <c r="AF188" i="1"/>
  <c r="AG185" i="1"/>
  <c r="AX185" i="1"/>
  <c r="AQ193" i="1"/>
  <c r="AQ188" i="1"/>
  <c r="AG196" i="1"/>
  <c r="AF193" i="1"/>
  <c r="AG188" i="1"/>
  <c r="AD185" i="1"/>
  <c r="AH185" i="1"/>
  <c r="BM185" i="1"/>
  <c r="AQ196" i="1"/>
  <c r="AQ187" i="1"/>
  <c r="AH196" i="1"/>
  <c r="BL185" i="1"/>
  <c r="AF196" i="1"/>
  <c r="AG193" i="1"/>
  <c r="AD188" i="1"/>
  <c r="AH188" i="1"/>
  <c r="AE185" i="1"/>
  <c r="AQ195" i="1"/>
  <c r="AF174" i="1"/>
  <c r="AD176" i="1"/>
  <c r="AH176" i="1"/>
  <c r="AG174" i="1"/>
  <c r="AE173" i="1"/>
  <c r="AD167" i="1"/>
  <c r="AH167" i="1"/>
  <c r="AQ176" i="1"/>
  <c r="AD174" i="1"/>
  <c r="AH174" i="1"/>
  <c r="AE167" i="1"/>
  <c r="AQ167" i="1"/>
  <c r="B7" i="10"/>
  <c r="AQ133" i="1"/>
  <c r="AQ125" i="1"/>
  <c r="AG108" i="1"/>
  <c r="AF104" i="1"/>
  <c r="AE100" i="1"/>
  <c r="AD96" i="1"/>
  <c r="AH96" i="1"/>
  <c r="AE92" i="1"/>
  <c r="AQ108" i="1"/>
  <c r="AQ100" i="1"/>
  <c r="AF108" i="1"/>
  <c r="AE104" i="1"/>
  <c r="AH100" i="1"/>
  <c r="AD100" i="1"/>
  <c r="AE96" i="1"/>
  <c r="AF92" i="1"/>
  <c r="AF51" i="1"/>
  <c r="AF47" i="1"/>
  <c r="AX41" i="1"/>
  <c r="AQ43" i="1"/>
  <c r="AE51" i="1"/>
  <c r="AE47" i="1"/>
  <c r="AQ47" i="1"/>
  <c r="AQ42" i="1"/>
  <c r="B3" i="10"/>
  <c r="I209" i="1"/>
  <c r="AQ209" i="1"/>
  <c r="I197" i="1"/>
  <c r="AQ197" i="1"/>
  <c r="AD197" i="1"/>
  <c r="AH197" i="1"/>
  <c r="AE197" i="1"/>
  <c r="AF197" i="1"/>
  <c r="I181" i="1"/>
  <c r="AQ181" i="1"/>
  <c r="J184" i="1"/>
  <c r="AD184" i="1" s="1"/>
  <c r="J182" i="1"/>
  <c r="J180" i="1"/>
  <c r="AH184" i="1" s="1"/>
  <c r="J183" i="1"/>
  <c r="J181" i="1"/>
  <c r="I168" i="1"/>
  <c r="AF168" i="1"/>
  <c r="AQ168" i="1"/>
  <c r="AH168" i="1"/>
  <c r="AG168" i="1"/>
  <c r="AE168" i="1"/>
  <c r="AD168" i="1"/>
  <c r="I153" i="1"/>
  <c r="AQ153" i="1"/>
  <c r="AF153" i="1"/>
  <c r="AG153" i="1"/>
  <c r="AD153" i="1"/>
  <c r="AH153" i="1"/>
  <c r="I145" i="1"/>
  <c r="AQ145" i="1"/>
  <c r="I130" i="1"/>
  <c r="AQ130" i="1"/>
  <c r="I122" i="1"/>
  <c r="AQ122" i="1"/>
  <c r="I105" i="1"/>
  <c r="AQ105" i="1"/>
  <c r="AF105" i="1"/>
  <c r="AG105" i="1"/>
  <c r="AE105" i="1"/>
  <c r="AH105" i="1"/>
  <c r="I97" i="1"/>
  <c r="AQ97" i="1"/>
  <c r="AF97" i="1"/>
  <c r="AE97" i="1"/>
  <c r="AG97" i="1"/>
  <c r="AD97" i="1"/>
  <c r="I89" i="1"/>
  <c r="AQ89" i="1"/>
  <c r="I81" i="1"/>
  <c r="J80" i="1"/>
  <c r="J81" i="1"/>
  <c r="J82" i="1"/>
  <c r="J79" i="1"/>
  <c r="AQ81" i="1"/>
  <c r="J78" i="1"/>
  <c r="AH88" i="1" s="1"/>
  <c r="I70" i="1"/>
  <c r="I62" i="1"/>
  <c r="I48" i="1"/>
  <c r="AQ48" i="1"/>
  <c r="AG48" i="1"/>
  <c r="AD48" i="1"/>
  <c r="AH48" i="1"/>
  <c r="AE48" i="1"/>
  <c r="AF48" i="1"/>
  <c r="I40" i="1"/>
  <c r="AQ40" i="1"/>
  <c r="J38" i="1"/>
  <c r="J36" i="1"/>
  <c r="J39" i="1"/>
  <c r="J37" i="1"/>
  <c r="J35" i="1"/>
  <c r="AH43" i="1" s="1"/>
  <c r="I29" i="1"/>
  <c r="AQ29" i="1"/>
  <c r="AH29" i="1"/>
  <c r="AD29" i="1"/>
  <c r="AG29" i="1"/>
  <c r="AF29" i="1"/>
  <c r="AE29" i="1"/>
  <c r="I15" i="1"/>
  <c r="AQ15" i="1"/>
  <c r="I226" i="1"/>
  <c r="AQ226" i="1"/>
  <c r="AH226" i="1"/>
  <c r="AD226" i="1"/>
  <c r="AG226" i="1"/>
  <c r="AF226" i="1"/>
  <c r="I218" i="1"/>
  <c r="AQ218" i="1"/>
  <c r="J219" i="1"/>
  <c r="AP219" i="1" s="1"/>
  <c r="J217" i="1"/>
  <c r="AP217" i="1" s="1"/>
  <c r="J220" i="1"/>
  <c r="AP220" i="1" s="1"/>
  <c r="J218" i="1"/>
  <c r="AP218" i="1" s="1"/>
  <c r="AH218" i="1"/>
  <c r="AD218" i="1"/>
  <c r="AG218" i="1"/>
  <c r="J216" i="1"/>
  <c r="AP216" i="1" s="1"/>
  <c r="AF218" i="1"/>
  <c r="I163" i="1"/>
  <c r="J163" i="1"/>
  <c r="AQ163" i="1"/>
  <c r="I159" i="1"/>
  <c r="J161" i="1"/>
  <c r="J159" i="1"/>
  <c r="AH165" i="1" s="1"/>
  <c r="AQ159" i="1"/>
  <c r="J162" i="1"/>
  <c r="J160" i="1"/>
  <c r="I26" i="1"/>
  <c r="AQ26" i="1"/>
  <c r="J26" i="1"/>
  <c r="I138" i="1"/>
  <c r="J141" i="1"/>
  <c r="J139" i="1"/>
  <c r="J137" i="1"/>
  <c r="AH149" i="1" s="1"/>
  <c r="AQ138" i="1"/>
  <c r="J140" i="1"/>
  <c r="J138" i="1"/>
  <c r="I22" i="1"/>
  <c r="AQ22" i="1"/>
  <c r="J24" i="1"/>
  <c r="J22" i="1"/>
  <c r="J23" i="1"/>
  <c r="J25" i="1"/>
  <c r="AD105" i="1"/>
  <c r="AH97" i="1"/>
  <c r="I189" i="1"/>
  <c r="AQ189" i="1"/>
  <c r="AH189" i="1"/>
  <c r="AD189" i="1"/>
  <c r="AG189" i="1"/>
  <c r="AF189" i="1"/>
  <c r="I171" i="1"/>
  <c r="AQ171" i="1"/>
  <c r="AF171" i="1"/>
  <c r="AE171" i="1"/>
  <c r="AH171" i="1"/>
  <c r="AD171" i="1"/>
  <c r="I157" i="1"/>
  <c r="AQ157" i="1"/>
  <c r="AF157" i="1"/>
  <c r="AG157" i="1"/>
  <c r="AD157" i="1"/>
  <c r="AH157" i="1"/>
  <c r="I149" i="1"/>
  <c r="AQ149" i="1"/>
  <c r="I134" i="1"/>
  <c r="AQ134" i="1"/>
  <c r="AG134" i="1"/>
  <c r="AF134" i="1"/>
  <c r="AE134" i="1"/>
  <c r="AD134" i="1"/>
  <c r="I126" i="1"/>
  <c r="AQ126" i="1"/>
  <c r="I109" i="1"/>
  <c r="AQ109" i="1"/>
  <c r="AF109" i="1"/>
  <c r="AG109" i="1"/>
  <c r="AE109" i="1"/>
  <c r="AH109" i="1"/>
  <c r="I101" i="1"/>
  <c r="AQ101" i="1"/>
  <c r="AF101" i="1"/>
  <c r="AG101" i="1"/>
  <c r="AE101" i="1"/>
  <c r="AH101" i="1"/>
  <c r="I93" i="1"/>
  <c r="AQ93" i="1"/>
  <c r="AF93" i="1"/>
  <c r="AE93" i="1"/>
  <c r="AG93" i="1"/>
  <c r="AD93" i="1"/>
  <c r="I85" i="1"/>
  <c r="AQ85" i="1"/>
  <c r="I74" i="1"/>
  <c r="I66" i="1"/>
  <c r="I58" i="1"/>
  <c r="AQ58" i="1"/>
  <c r="I44" i="1"/>
  <c r="AQ44" i="1"/>
  <c r="I33" i="1"/>
  <c r="AQ33" i="1"/>
  <c r="AF33" i="1"/>
  <c r="AG33" i="1"/>
  <c r="AD33" i="1"/>
  <c r="AH33" i="1"/>
  <c r="AE33" i="1"/>
  <c r="I19" i="1"/>
  <c r="AQ19" i="1"/>
  <c r="AF19" i="1"/>
  <c r="AG19" i="1"/>
  <c r="AD19" i="1"/>
  <c r="AE19" i="1"/>
  <c r="AH19" i="1"/>
  <c r="I11" i="1"/>
  <c r="J11" i="1"/>
  <c r="J9" i="1"/>
  <c r="AH15" i="1" s="1"/>
  <c r="AQ11" i="1"/>
  <c r="J12" i="1"/>
  <c r="J13" i="1"/>
  <c r="J10" i="1"/>
  <c r="I222" i="1"/>
  <c r="AQ222" i="1"/>
  <c r="AH222" i="1"/>
  <c r="AD222" i="1"/>
  <c r="AG222" i="1"/>
  <c r="AF222" i="1"/>
  <c r="I203" i="1"/>
  <c r="AQ203" i="1"/>
  <c r="J206" i="1"/>
  <c r="J204" i="1"/>
  <c r="J202" i="1"/>
  <c r="J205" i="1"/>
  <c r="J203" i="1"/>
  <c r="I54" i="1"/>
  <c r="AQ54" i="1"/>
  <c r="J56" i="1"/>
  <c r="J54" i="1"/>
  <c r="J53" i="1"/>
  <c r="J57" i="1"/>
  <c r="J55" i="1"/>
  <c r="I142" i="1"/>
  <c r="AQ142" i="1"/>
  <c r="I118" i="1"/>
  <c r="AQ118" i="1"/>
  <c r="I114" i="1"/>
  <c r="AQ114" i="1"/>
  <c r="J116" i="1"/>
  <c r="J114" i="1"/>
  <c r="J117" i="1"/>
  <c r="J115" i="1"/>
  <c r="J113" i="1"/>
  <c r="L225" i="1"/>
  <c r="AE218" i="1"/>
  <c r="L214" i="1"/>
  <c r="AE226" i="1"/>
  <c r="AE222" i="1"/>
  <c r="AG197" i="1"/>
  <c r="L32" i="1"/>
  <c r="AX219" i="1"/>
  <c r="B12" i="10"/>
  <c r="B2" i="10"/>
  <c r="B16" i="10"/>
  <c r="B6" i="10"/>
  <c r="B8" i="10"/>
  <c r="B10" i="10"/>
  <c r="B15" i="10"/>
  <c r="B14" i="10"/>
  <c r="B4" i="10"/>
  <c r="B9" i="10"/>
  <c r="I173" i="1"/>
  <c r="AQ173" i="1"/>
  <c r="I156" i="1"/>
  <c r="AQ156" i="1"/>
  <c r="I152" i="1"/>
  <c r="AQ152" i="1"/>
  <c r="I148" i="1"/>
  <c r="AQ148" i="1"/>
  <c r="I144" i="1"/>
  <c r="AQ144" i="1"/>
  <c r="I207" i="1"/>
  <c r="AQ207" i="1"/>
  <c r="I177" i="1"/>
  <c r="AQ177" i="1"/>
  <c r="AQ169" i="1"/>
  <c r="AQ165" i="1"/>
  <c r="AQ135" i="1"/>
  <c r="AQ131" i="1"/>
  <c r="AQ127" i="1"/>
  <c r="AQ123" i="1"/>
  <c r="AQ110" i="1"/>
  <c r="AQ106" i="1"/>
  <c r="AQ102" i="1"/>
  <c r="AX18" i="9"/>
  <c r="BM18" i="9"/>
  <c r="AZ18" i="9"/>
  <c r="J10" i="9"/>
  <c r="AQ16" i="9"/>
  <c r="AG18" i="9"/>
  <c r="AH19" i="9"/>
  <c r="AD19" i="9"/>
  <c r="I19" i="9"/>
  <c r="J9" i="9"/>
  <c r="AH16" i="9" s="1"/>
  <c r="J12" i="9"/>
  <c r="AH18" i="9"/>
  <c r="AD18" i="9"/>
  <c r="J13" i="9"/>
  <c r="AF18" i="9"/>
  <c r="AG19" i="9"/>
  <c r="BM19" i="9"/>
  <c r="I18" i="9"/>
  <c r="J23" i="9"/>
  <c r="J24" i="9"/>
  <c r="AH33" i="9"/>
  <c r="AD33" i="9"/>
  <c r="I29" i="9"/>
  <c r="J25" i="9"/>
  <c r="AG33" i="9"/>
  <c r="I33" i="9"/>
  <c r="AZ51" i="9"/>
  <c r="BC51" i="9"/>
  <c r="BM51" i="9"/>
  <c r="BC47" i="9"/>
  <c r="J37" i="9"/>
  <c r="AQ44" i="9"/>
  <c r="AQ45" i="9"/>
  <c r="AG48" i="9"/>
  <c r="AH49" i="9"/>
  <c r="AD49" i="9"/>
  <c r="AG51" i="9"/>
  <c r="I47" i="9"/>
  <c r="AH45" i="9"/>
  <c r="AF48" i="9"/>
  <c r="AG49" i="9"/>
  <c r="BM49" i="9"/>
  <c r="AF51" i="9"/>
  <c r="I51" i="9"/>
  <c r="AF49" i="9"/>
  <c r="AE51" i="9"/>
  <c r="AQ123" i="9"/>
  <c r="AQ156" i="9"/>
  <c r="AQ160" i="9"/>
  <c r="J132" i="9"/>
  <c r="AP132" i="9" s="1"/>
  <c r="AQ205" i="9"/>
  <c r="AQ217" i="9"/>
  <c r="AD239" i="9"/>
  <c r="I239" i="9"/>
  <c r="AQ227" i="9"/>
  <c r="AQ231" i="9"/>
  <c r="AF252" i="9"/>
  <c r="AH251" i="9"/>
  <c r="AD251" i="9"/>
  <c r="AQ251" i="9"/>
  <c r="AE252" i="9"/>
  <c r="AG251" i="9"/>
  <c r="AH252" i="9"/>
  <c r="AD252" i="9"/>
  <c r="AX191" i="9"/>
  <c r="BC135" i="9"/>
  <c r="AQ145" i="9"/>
  <c r="I143" i="9"/>
  <c r="AQ141" i="9"/>
  <c r="I139" i="9"/>
  <c r="AQ137" i="9"/>
  <c r="J129" i="9"/>
  <c r="AP129" i="9" s="1"/>
  <c r="J130" i="9"/>
  <c r="AP130" i="9" s="1"/>
  <c r="AQ143" i="9"/>
  <c r="AQ139" i="9"/>
  <c r="BC57" i="9"/>
  <c r="BA61" i="9"/>
  <c r="BC85" i="9"/>
  <c r="BM120" i="9"/>
  <c r="BC196" i="9"/>
  <c r="BA197" i="9"/>
  <c r="BC221" i="9"/>
  <c r="BM229" i="9"/>
  <c r="BC229" i="9"/>
  <c r="AQ74" i="9"/>
  <c r="I74" i="9"/>
  <c r="AQ125" i="9"/>
  <c r="I125" i="9"/>
  <c r="AQ253" i="9"/>
  <c r="AD253" i="9"/>
  <c r="AH253" i="9"/>
  <c r="I253" i="9"/>
  <c r="AF253" i="9"/>
  <c r="AE253" i="9"/>
  <c r="AG253" i="9"/>
  <c r="I230" i="9"/>
  <c r="I226" i="9"/>
  <c r="I218" i="9"/>
  <c r="I214" i="9"/>
  <c r="AQ214" i="9"/>
  <c r="I206" i="9"/>
  <c r="I161" i="9"/>
  <c r="AQ161" i="9"/>
  <c r="I157" i="9"/>
  <c r="I153" i="9"/>
  <c r="AQ153" i="9"/>
  <c r="I151" i="9"/>
  <c r="AQ151" i="9"/>
  <c r="I130" i="9"/>
  <c r="J131" i="9"/>
  <c r="AP131" i="9" s="1"/>
  <c r="J128" i="9"/>
  <c r="AH158" i="9" s="1"/>
  <c r="BC193" i="9"/>
  <c r="AQ239" i="9"/>
  <c r="AF239" i="9"/>
  <c r="AG239" i="9"/>
  <c r="AQ234" i="9"/>
  <c r="BA234" i="9" s="1"/>
  <c r="AH234" i="9"/>
  <c r="AD234" i="9"/>
  <c r="AG234" i="9"/>
  <c r="BC197" i="9"/>
  <c r="AZ221" i="9"/>
  <c r="BA229" i="9"/>
  <c r="BC258" i="9"/>
  <c r="I122" i="9"/>
  <c r="I264" i="9"/>
  <c r="AQ264" i="9"/>
  <c r="I260" i="9"/>
  <c r="I256" i="9"/>
  <c r="AQ256" i="9"/>
  <c r="I221" i="9"/>
  <c r="I199" i="9"/>
  <c r="I195" i="9"/>
  <c r="AQ195" i="9"/>
  <c r="AQ250" i="9"/>
  <c r="AE250" i="9"/>
  <c r="I82" i="9"/>
  <c r="AQ117" i="9"/>
  <c r="I117" i="9"/>
  <c r="AQ121" i="9"/>
  <c r="I121" i="9"/>
  <c r="I266" i="9"/>
  <c r="AE266" i="9"/>
  <c r="AQ266" i="9"/>
  <c r="AG266" i="9"/>
  <c r="I262" i="9"/>
  <c r="AQ262" i="9"/>
  <c r="I258" i="9"/>
  <c r="I242" i="9"/>
  <c r="AQ242" i="9"/>
  <c r="J243" i="9"/>
  <c r="BC191" i="9"/>
  <c r="AQ240" i="9"/>
  <c r="I240" i="9"/>
  <c r="AQ235" i="9"/>
  <c r="I235" i="9"/>
  <c r="I49" i="9"/>
  <c r="I32" i="9"/>
  <c r="I28" i="9"/>
  <c r="AQ110" i="9"/>
  <c r="BC107" i="9"/>
  <c r="I107" i="9"/>
  <c r="BA103" i="9"/>
  <c r="I76" i="9"/>
  <c r="J223" i="9"/>
  <c r="BC168" i="9"/>
  <c r="BA130" i="9"/>
  <c r="BM80" i="9"/>
  <c r="BC82" i="9"/>
  <c r="BC103" i="9"/>
  <c r="I101" i="9"/>
  <c r="AQ101" i="9"/>
  <c r="I97" i="9"/>
  <c r="AQ97" i="9"/>
  <c r="BA107" i="9"/>
  <c r="AY105" i="9"/>
  <c r="BC105" i="9"/>
  <c r="I105" i="9"/>
  <c r="AQ104" i="9"/>
  <c r="AQ108" i="9"/>
  <c r="AQ100" i="9"/>
  <c r="AQ96" i="9"/>
  <c r="BA91" i="9"/>
  <c r="BC224" i="9"/>
  <c r="I72" i="9"/>
  <c r="AQ72" i="9"/>
  <c r="J57" i="9"/>
  <c r="BC84" i="9"/>
  <c r="AX91" i="9"/>
  <c r="AZ109" i="9"/>
  <c r="BA109" i="9"/>
  <c r="I63" i="9"/>
  <c r="AQ63" i="9"/>
  <c r="I66" i="9"/>
  <c r="AQ66" i="9"/>
  <c r="I59" i="9"/>
  <c r="AQ59" i="9"/>
  <c r="BC56" i="9"/>
  <c r="BM83" i="9"/>
  <c r="I174" i="9"/>
  <c r="I167" i="9"/>
  <c r="I185" i="9"/>
  <c r="AQ185" i="9"/>
  <c r="I165" i="9"/>
  <c r="AQ165" i="9"/>
  <c r="I190" i="9"/>
  <c r="AQ190" i="9"/>
  <c r="BM168" i="9"/>
  <c r="BA168" i="9"/>
  <c r="AZ193" i="9"/>
  <c r="AQ112" i="9"/>
  <c r="I112" i="9"/>
  <c r="I113" i="9"/>
  <c r="AQ113" i="9"/>
  <c r="AQ116" i="9"/>
  <c r="I116" i="9"/>
  <c r="BM91" i="9"/>
  <c r="I250" i="9"/>
  <c r="AF250" i="9"/>
  <c r="AG250" i="9"/>
  <c r="AD250" i="9"/>
  <c r="AH250" i="9"/>
  <c r="I246" i="9"/>
  <c r="J246" i="9"/>
  <c r="AP246" i="9" s="1"/>
  <c r="BC111" i="9"/>
  <c r="BC238" i="9"/>
  <c r="BM238" i="9"/>
  <c r="BA191" i="9"/>
  <c r="BA193" i="9"/>
  <c r="BA114" i="9"/>
  <c r="BA263" i="9"/>
  <c r="AX221" i="9"/>
  <c r="BA19" i="9"/>
  <c r="BA32" i="9"/>
  <c r="BA28" i="9"/>
  <c r="BA49" i="9"/>
  <c r="BA75" i="9"/>
  <c r="BM73" i="9"/>
  <c r="BA254" i="9"/>
  <c r="BC254" i="9"/>
  <c r="I248" i="9"/>
  <c r="AQ248" i="9"/>
  <c r="I244" i="9"/>
  <c r="J242" i="9"/>
  <c r="AH243" i="9" s="1"/>
  <c r="J245" i="9"/>
  <c r="AP245" i="9" s="1"/>
  <c r="AQ244" i="9"/>
  <c r="J244" i="9"/>
  <c r="BA80" i="9"/>
  <c r="AQ236" i="9"/>
  <c r="AF236" i="9"/>
  <c r="AG236" i="9"/>
  <c r="I236" i="9"/>
  <c r="AD236" i="9"/>
  <c r="AH236" i="9"/>
  <c r="BA243" i="9"/>
  <c r="BA18" i="9"/>
  <c r="L238" i="9"/>
  <c r="AM238" i="9" s="1"/>
  <c r="AL238" i="9" s="1"/>
  <c r="BC18" i="9"/>
  <c r="BC31" i="9"/>
  <c r="BA56" i="9"/>
  <c r="BA67" i="9"/>
  <c r="AX56" i="9"/>
  <c r="AX57" i="9"/>
  <c r="AY73" i="9"/>
  <c r="BC13" i="9"/>
  <c r="BA25" i="9"/>
  <c r="BA13" i="9"/>
  <c r="BC67" i="9"/>
  <c r="AX70" i="9"/>
  <c r="AX71" i="9"/>
  <c r="BC157" i="9"/>
  <c r="BA163" i="9"/>
  <c r="BC169" i="9"/>
  <c r="BM254" i="9"/>
  <c r="I53" i="9"/>
  <c r="J53" i="9"/>
  <c r="AH73" i="9" s="1"/>
  <c r="J55" i="9"/>
  <c r="J54" i="9"/>
  <c r="AZ57" i="9"/>
  <c r="BM67" i="9"/>
  <c r="BM84" i="9"/>
  <c r="BA84" i="9"/>
  <c r="AZ84" i="9"/>
  <c r="BM88" i="9"/>
  <c r="BA88" i="9"/>
  <c r="BM92" i="9"/>
  <c r="BA92" i="9"/>
  <c r="BM157" i="9"/>
  <c r="BA157" i="9"/>
  <c r="BC163" i="9"/>
  <c r="AX163" i="9"/>
  <c r="BA169" i="9"/>
  <c r="AQ53" i="9"/>
  <c r="BC61" i="9"/>
  <c r="AZ71" i="9"/>
  <c r="AX85" i="9"/>
  <c r="BA85" i="9"/>
  <c r="BA89" i="9"/>
  <c r="BM163" i="9"/>
  <c r="BA196" i="9"/>
  <c r="AZ83" i="9"/>
  <c r="BA200" i="9"/>
  <c r="BC200" i="9"/>
  <c r="I265" i="9"/>
  <c r="AQ265" i="9"/>
  <c r="I261" i="9"/>
  <c r="AQ261" i="9"/>
  <c r="I257" i="9"/>
  <c r="J260" i="9"/>
  <c r="J258" i="9"/>
  <c r="J256" i="9"/>
  <c r="AP256" i="9" s="1"/>
  <c r="AV259" i="9" s="1"/>
  <c r="J257" i="9"/>
  <c r="AQ257" i="9"/>
  <c r="I222" i="9"/>
  <c r="J222" i="9"/>
  <c r="J220" i="9"/>
  <c r="AH230" i="9" s="1"/>
  <c r="J221" i="9"/>
  <c r="AQ222" i="9"/>
  <c r="J224" i="9"/>
  <c r="I200" i="9"/>
  <c r="I196" i="9"/>
  <c r="J199" i="9"/>
  <c r="J197" i="9"/>
  <c r="J195" i="9"/>
  <c r="AH210" i="9" s="1"/>
  <c r="J198" i="9"/>
  <c r="J196" i="9"/>
  <c r="AX258" i="9"/>
  <c r="AX254" i="9"/>
  <c r="AQ186" i="9"/>
  <c r="J168" i="9"/>
  <c r="J166" i="9"/>
  <c r="I186" i="9"/>
  <c r="I267" i="9"/>
  <c r="AE267" i="9"/>
  <c r="AG267" i="9"/>
  <c r="I263" i="9"/>
  <c r="I259" i="9"/>
  <c r="J259" i="9"/>
  <c r="AP259" i="9" s="1"/>
  <c r="AZ254" i="9"/>
  <c r="AX263" i="9"/>
  <c r="BM267" i="9"/>
  <c r="BA267" i="9"/>
  <c r="BC267" i="9"/>
  <c r="AX267" i="9"/>
  <c r="J169" i="9"/>
  <c r="J167" i="9"/>
  <c r="J165" i="9"/>
  <c r="AH183" i="9" s="1"/>
  <c r="I56" i="9"/>
  <c r="J56" i="9"/>
  <c r="BC20" i="9"/>
  <c r="BA20" i="9"/>
  <c r="BC33" i="9"/>
  <c r="BA33" i="9"/>
  <c r="BC29" i="9"/>
  <c r="BA29" i="9"/>
  <c r="BA51" i="9"/>
  <c r="BA47" i="9"/>
  <c r="BC76" i="9"/>
  <c r="BA76" i="9"/>
  <c r="BA73" i="9"/>
  <c r="I20" i="9"/>
  <c r="BA119" i="9"/>
  <c r="J81" i="9"/>
  <c r="J79" i="9"/>
  <c r="J82" i="9"/>
  <c r="J80" i="9"/>
  <c r="J78" i="9"/>
  <c r="AH117" i="9" s="1"/>
  <c r="AQ79" i="9"/>
  <c r="BA238" i="9"/>
  <c r="E102" i="11"/>
  <c r="E42" i="12"/>
  <c r="E21" i="12"/>
  <c r="E13" i="12"/>
  <c r="E50" i="12"/>
  <c r="E39" i="12"/>
  <c r="E70" i="12"/>
  <c r="E95" i="12"/>
  <c r="E91" i="12"/>
  <c r="E30" i="12"/>
  <c r="E44" i="12"/>
  <c r="E90" i="12"/>
  <c r="E43" i="12"/>
  <c r="E64" i="12"/>
  <c r="E79" i="12"/>
  <c r="E59" i="12"/>
  <c r="E73" i="12"/>
  <c r="E102" i="12"/>
  <c r="E55" i="12"/>
  <c r="E7" i="12"/>
  <c r="E29" i="12"/>
  <c r="E18" i="12"/>
  <c r="E217" i="11"/>
  <c r="E37" i="11"/>
  <c r="E127" i="11"/>
  <c r="E54" i="11"/>
  <c r="E138" i="11"/>
  <c r="E168" i="11"/>
  <c r="E197" i="11"/>
  <c r="E62" i="11"/>
  <c r="E189" i="11"/>
  <c r="E174" i="11"/>
  <c r="E185" i="11"/>
  <c r="E86" i="11"/>
  <c r="E166" i="11"/>
  <c r="E165" i="11"/>
  <c r="E48" i="11"/>
  <c r="E40" i="11"/>
  <c r="E65" i="11"/>
  <c r="E220" i="11"/>
  <c r="E100" i="11"/>
  <c r="E116" i="11"/>
  <c r="E124" i="11"/>
  <c r="E85" i="11"/>
  <c r="E156" i="11"/>
  <c r="E78" i="11"/>
  <c r="E218" i="11"/>
  <c r="E215" i="11"/>
  <c r="E216" i="11"/>
  <c r="E32" i="11"/>
  <c r="E87" i="11"/>
  <c r="E35" i="11"/>
  <c r="E59" i="11"/>
  <c r="E207" i="11"/>
  <c r="E34" i="11"/>
  <c r="E85" i="12"/>
  <c r="E17" i="12"/>
  <c r="E99" i="12"/>
  <c r="E5" i="12"/>
  <c r="E27" i="12"/>
  <c r="E33" i="12"/>
  <c r="E54" i="12"/>
  <c r="E89" i="12"/>
  <c r="E19" i="12"/>
  <c r="E2" i="12"/>
  <c r="E65" i="12"/>
  <c r="E8" i="12"/>
  <c r="E36" i="12"/>
  <c r="E98" i="12"/>
  <c r="E34" i="12"/>
  <c r="E84" i="12"/>
  <c r="E10" i="12"/>
  <c r="E92" i="12"/>
  <c r="E96" i="12"/>
  <c r="E31" i="12"/>
  <c r="E15" i="12"/>
  <c r="E93" i="12"/>
  <c r="E14" i="12"/>
  <c r="E87" i="12"/>
  <c r="E57" i="12"/>
  <c r="E86" i="12"/>
  <c r="E28" i="12"/>
  <c r="E41" i="12"/>
  <c r="E67" i="12"/>
  <c r="E77" i="12"/>
  <c r="E26" i="12"/>
  <c r="E94" i="12"/>
  <c r="E101" i="12"/>
  <c r="E23" i="12"/>
  <c r="E38" i="12"/>
  <c r="E53" i="12"/>
  <c r="E82" i="12"/>
  <c r="E103" i="12"/>
  <c r="E74" i="12"/>
  <c r="E20" i="12"/>
  <c r="E68" i="12"/>
  <c r="E47" i="12"/>
  <c r="E9" i="12"/>
  <c r="E16" i="12"/>
  <c r="E83" i="12"/>
  <c r="E62" i="12"/>
  <c r="E80" i="12"/>
  <c r="E61" i="12"/>
  <c r="E37" i="12"/>
  <c r="E58" i="12"/>
  <c r="E25" i="12"/>
  <c r="E104" i="12"/>
  <c r="E97" i="12"/>
  <c r="E75" i="12"/>
  <c r="E66" i="12"/>
  <c r="E51" i="12"/>
  <c r="E72" i="12"/>
  <c r="E3" i="12"/>
  <c r="E45" i="12"/>
  <c r="E6" i="12"/>
  <c r="E100" i="12"/>
  <c r="E12" i="12"/>
  <c r="E49" i="12"/>
  <c r="E81" i="12"/>
  <c r="E32" i="12"/>
  <c r="E52" i="12"/>
  <c r="E56" i="12"/>
  <c r="E63" i="12"/>
  <c r="E48" i="12"/>
  <c r="E79" i="11"/>
  <c r="E7" i="11"/>
  <c r="E95" i="11"/>
  <c r="E64" i="11"/>
  <c r="E121" i="11"/>
  <c r="E45" i="11"/>
  <c r="E139" i="11"/>
  <c r="E183" i="11"/>
  <c r="E212" i="11"/>
  <c r="E187" i="11"/>
  <c r="E147" i="11"/>
  <c r="E91" i="11"/>
  <c r="E125" i="11"/>
  <c r="E77" i="11"/>
  <c r="E119" i="11"/>
  <c r="E25" i="11"/>
  <c r="E153" i="11"/>
  <c r="E209" i="11"/>
  <c r="E120" i="11"/>
  <c r="E50" i="11"/>
  <c r="E196" i="11"/>
  <c r="E74" i="11"/>
  <c r="E24" i="11"/>
  <c r="E89" i="11"/>
  <c r="E188" i="11"/>
  <c r="E44" i="11"/>
  <c r="E140" i="11"/>
  <c r="E81" i="11"/>
  <c r="E70" i="11"/>
  <c r="E173" i="11"/>
  <c r="E137" i="11"/>
  <c r="E134" i="11"/>
  <c r="E69" i="11"/>
  <c r="E96" i="11"/>
  <c r="E149" i="11"/>
  <c r="E9" i="11"/>
  <c r="E128" i="11"/>
  <c r="E213" i="11"/>
  <c r="E201" i="11"/>
  <c r="E26" i="11"/>
  <c r="E163" i="11"/>
  <c r="E21" i="11"/>
  <c r="E67" i="11"/>
  <c r="E202" i="11"/>
  <c r="E146" i="11"/>
  <c r="E38" i="11"/>
  <c r="E211" i="11"/>
  <c r="E203" i="11"/>
  <c r="E186" i="11"/>
  <c r="E131" i="11"/>
  <c r="E162" i="11"/>
  <c r="E184" i="11"/>
  <c r="E108" i="11"/>
  <c r="E208" i="11"/>
  <c r="E191" i="11"/>
  <c r="E18" i="11"/>
  <c r="E107" i="11"/>
  <c r="E101" i="11"/>
  <c r="E193" i="11"/>
  <c r="E143" i="11"/>
  <c r="E29" i="11"/>
  <c r="E75" i="11"/>
  <c r="E160" i="11"/>
  <c r="E170" i="11"/>
  <c r="E194" i="11"/>
  <c r="E126" i="11"/>
  <c r="E117" i="11"/>
  <c r="E141" i="11"/>
  <c r="E199" i="11"/>
  <c r="E56" i="11"/>
  <c r="E51" i="11"/>
  <c r="E198" i="11"/>
  <c r="E219" i="11"/>
  <c r="E192" i="11"/>
  <c r="E176" i="11"/>
  <c r="E136" i="11"/>
  <c r="E115" i="11"/>
  <c r="E105" i="11"/>
  <c r="E66" i="11"/>
  <c r="E181" i="11"/>
  <c r="E144" i="11"/>
  <c r="E73" i="11"/>
  <c r="E31" i="11"/>
  <c r="E49" i="11"/>
  <c r="E110" i="11"/>
  <c r="E210" i="11"/>
  <c r="E111" i="11"/>
  <c r="E214" i="11"/>
  <c r="E177" i="11"/>
  <c r="E93" i="11"/>
  <c r="E2" i="11"/>
  <c r="E114" i="11"/>
  <c r="E145" i="11"/>
  <c r="E10" i="11"/>
  <c r="E12" i="11"/>
  <c r="E60" i="11"/>
  <c r="E88" i="11"/>
  <c r="E20" i="11"/>
  <c r="E150" i="11"/>
  <c r="E15" i="11"/>
  <c r="E171" i="11"/>
  <c r="E43" i="11"/>
  <c r="E175" i="11"/>
  <c r="E11" i="11"/>
  <c r="E98" i="11"/>
  <c r="E133" i="11"/>
  <c r="E33" i="11"/>
  <c r="E19" i="11"/>
  <c r="E159" i="11"/>
  <c r="E142" i="11"/>
  <c r="E172" i="11"/>
  <c r="E28" i="11"/>
  <c r="E97" i="11"/>
  <c r="E103" i="11"/>
  <c r="E39" i="11"/>
  <c r="E53" i="11"/>
  <c r="E68" i="11"/>
  <c r="E190" i="11"/>
  <c r="E63" i="11"/>
  <c r="E148" i="11"/>
  <c r="E118" i="11"/>
  <c r="E30" i="11"/>
  <c r="E112" i="11"/>
  <c r="E16" i="11"/>
  <c r="E195" i="11"/>
  <c r="E80" i="11"/>
  <c r="E58" i="11"/>
  <c r="AY210" i="9" l="1"/>
  <c r="BM210" i="9"/>
  <c r="L154" i="1"/>
  <c r="AM154" i="1" s="1"/>
  <c r="AL154" i="1" s="1"/>
  <c r="AK154" i="1" s="1"/>
  <c r="AJ154" i="1" s="1"/>
  <c r="AI154" i="1" s="1"/>
  <c r="K154" i="1" s="1"/>
  <c r="AH44" i="1"/>
  <c r="AG44" i="1" s="1"/>
  <c r="AF44" i="1" s="1"/>
  <c r="AG184" i="1"/>
  <c r="AF184" i="1" s="1"/>
  <c r="L169" i="1"/>
  <c r="AG210" i="9"/>
  <c r="AF210" i="9" s="1"/>
  <c r="AE210" i="9" s="1"/>
  <c r="AG15" i="1"/>
  <c r="AF15" i="1" s="1"/>
  <c r="AE15" i="1" s="1"/>
  <c r="AD15" i="1" s="1"/>
  <c r="BL206" i="1"/>
  <c r="L191" i="1"/>
  <c r="AM191" i="1" s="1"/>
  <c r="AL191" i="1" s="1"/>
  <c r="AK191" i="1" s="1"/>
  <c r="AJ191" i="1" s="1"/>
  <c r="AI191" i="1" s="1"/>
  <c r="K191" i="1" s="1"/>
  <c r="L187" i="1"/>
  <c r="AM187" i="1" s="1"/>
  <c r="AL187" i="1" s="1"/>
  <c r="AK187" i="1" s="1"/>
  <c r="AJ187" i="1" s="1"/>
  <c r="AI187" i="1" s="1"/>
  <c r="K187" i="1" s="1"/>
  <c r="BL164" i="1"/>
  <c r="BM164" i="1"/>
  <c r="AZ164" i="1"/>
  <c r="L172" i="1"/>
  <c r="AM172" i="1" s="1"/>
  <c r="AL172" i="1" s="1"/>
  <c r="AK172" i="1" s="1"/>
  <c r="AJ172" i="1" s="1"/>
  <c r="AI172" i="1" s="1"/>
  <c r="K172" i="1" s="1"/>
  <c r="AH161" i="9"/>
  <c r="AG161" i="9" s="1"/>
  <c r="AF161" i="9" s="1"/>
  <c r="AE161" i="9" s="1"/>
  <c r="AD161" i="9" s="1"/>
  <c r="AH160" i="9"/>
  <c r="AG160" i="9" s="1"/>
  <c r="AF160" i="9" s="1"/>
  <c r="AE160" i="9" s="1"/>
  <c r="AD160" i="9" s="1"/>
  <c r="AR146" i="9"/>
  <c r="AH233" i="9"/>
  <c r="AG233" i="9" s="1"/>
  <c r="L131" i="1"/>
  <c r="AH213" i="9"/>
  <c r="AG213" i="9" s="1"/>
  <c r="AF213" i="9" s="1"/>
  <c r="AE213" i="9" s="1"/>
  <c r="AD213" i="9" s="1"/>
  <c r="L213" i="9" s="1"/>
  <c r="AH212" i="9"/>
  <c r="AG212" i="9" s="1"/>
  <c r="AF212" i="9" s="1"/>
  <c r="BI211" i="9"/>
  <c r="BC211" i="9"/>
  <c r="AH159" i="9"/>
  <c r="AG159" i="9" s="1"/>
  <c r="AF159" i="9" s="1"/>
  <c r="AE159" i="9" s="1"/>
  <c r="AD159" i="9" s="1"/>
  <c r="AV41" i="9"/>
  <c r="AV37" i="9"/>
  <c r="AH203" i="9"/>
  <c r="AG203" i="9" s="1"/>
  <c r="AF203" i="9" s="1"/>
  <c r="AE203" i="9" s="1"/>
  <c r="AD203" i="9" s="1"/>
  <c r="L203" i="9" s="1"/>
  <c r="AM203" i="9" s="1"/>
  <c r="AL203" i="9" s="1"/>
  <c r="AK203" i="9" s="1"/>
  <c r="AJ203" i="9" s="1"/>
  <c r="AI203" i="9" s="1"/>
  <c r="K203" i="9" s="1"/>
  <c r="AH211" i="9"/>
  <c r="AG211" i="9" s="1"/>
  <c r="AF211" i="9" s="1"/>
  <c r="AE211" i="9" s="1"/>
  <c r="AD211" i="9" s="1"/>
  <c r="L211" i="9" s="1"/>
  <c r="AM211" i="9" s="1"/>
  <c r="AL211" i="9" s="1"/>
  <c r="AK211" i="9" s="1"/>
  <c r="AJ211" i="9" s="1"/>
  <c r="AI211" i="9" s="1"/>
  <c r="K211" i="9" s="1"/>
  <c r="BL19" i="9"/>
  <c r="BL211" i="9"/>
  <c r="BF83" i="9"/>
  <c r="BF211" i="9"/>
  <c r="BL210" i="9"/>
  <c r="BB85" i="9"/>
  <c r="BE210" i="9"/>
  <c r="BF210" i="9"/>
  <c r="BJ211" i="9"/>
  <c r="AX168" i="9"/>
  <c r="AX211" i="9"/>
  <c r="BH103" i="9"/>
  <c r="BH211" i="9"/>
  <c r="AZ183" i="9"/>
  <c r="AZ211" i="9"/>
  <c r="BI210" i="9"/>
  <c r="BJ210" i="9"/>
  <c r="BG210" i="9"/>
  <c r="BD210" i="9"/>
  <c r="BH210" i="9"/>
  <c r="BD211" i="9"/>
  <c r="BB73" i="9"/>
  <c r="BK49" i="9"/>
  <c r="BK211" i="9"/>
  <c r="AX210" i="9"/>
  <c r="BE211" i="9"/>
  <c r="BK210" i="9"/>
  <c r="AY211" i="9"/>
  <c r="AH16" i="1"/>
  <c r="AG16" i="1"/>
  <c r="AF16" i="1" s="1"/>
  <c r="AE16" i="1" s="1"/>
  <c r="AD16" i="1"/>
  <c r="AH10" i="1"/>
  <c r="AG10" i="1" s="1"/>
  <c r="AF10" i="1" s="1"/>
  <c r="AE10" i="1" s="1"/>
  <c r="AD10" i="1" s="1"/>
  <c r="AH14" i="1"/>
  <c r="AG14" i="1" s="1"/>
  <c r="AF14" i="1" s="1"/>
  <c r="AE14" i="1" s="1"/>
  <c r="AD14" i="1" s="1"/>
  <c r="AH13" i="1"/>
  <c r="AG13" i="1" s="1"/>
  <c r="AF13" i="1" s="1"/>
  <c r="AE13" i="1" s="1"/>
  <c r="AD13" i="1" s="1"/>
  <c r="L20" i="1"/>
  <c r="AM20" i="1" s="1"/>
  <c r="AL20" i="1" s="1"/>
  <c r="AK20" i="1" s="1"/>
  <c r="AJ20" i="1" s="1"/>
  <c r="AI20" i="1" s="1"/>
  <c r="K20" i="1" s="1"/>
  <c r="AH12" i="1"/>
  <c r="AG12" i="1" s="1"/>
  <c r="AF12" i="1" s="1"/>
  <c r="AX223" i="1"/>
  <c r="L219" i="1"/>
  <c r="BM190" i="1"/>
  <c r="AX183" i="1"/>
  <c r="BH164" i="1"/>
  <c r="BG164" i="1"/>
  <c r="L135" i="1"/>
  <c r="AM135" i="1" s="1"/>
  <c r="AL135" i="1" s="1"/>
  <c r="BM59" i="1"/>
  <c r="L30" i="1"/>
  <c r="AM30" i="1" s="1"/>
  <c r="AL30" i="1" s="1"/>
  <c r="AK30" i="1" s="1"/>
  <c r="AJ30" i="1" s="1"/>
  <c r="AI30" i="1" s="1"/>
  <c r="K30" i="1" s="1"/>
  <c r="AX213" i="9"/>
  <c r="BB213" i="9"/>
  <c r="BF213" i="9"/>
  <c r="BJ213" i="9"/>
  <c r="BA213" i="9"/>
  <c r="BE213" i="9"/>
  <c r="BM213" i="9"/>
  <c r="AY213" i="9"/>
  <c r="BC213" i="9"/>
  <c r="BG213" i="9"/>
  <c r="BK213" i="9"/>
  <c r="BI213" i="9"/>
  <c r="AZ213" i="9"/>
  <c r="BD213" i="9"/>
  <c r="BH213" i="9"/>
  <c r="BL213" i="9"/>
  <c r="AY212" i="9"/>
  <c r="BC212" i="9"/>
  <c r="BG212" i="9"/>
  <c r="BK212" i="9"/>
  <c r="BB212" i="9"/>
  <c r="AZ212" i="9"/>
  <c r="BD212" i="9"/>
  <c r="BH212" i="9"/>
  <c r="BL212" i="9"/>
  <c r="AX212" i="9"/>
  <c r="BF212" i="9"/>
  <c r="BA212" i="9"/>
  <c r="BE212" i="9"/>
  <c r="BI212" i="9"/>
  <c r="BM212" i="9"/>
  <c r="AZ69" i="9"/>
  <c r="AZ88" i="9"/>
  <c r="AZ25" i="9"/>
  <c r="AZ56" i="9"/>
  <c r="AZ229" i="9"/>
  <c r="AZ49" i="9"/>
  <c r="AZ47" i="9"/>
  <c r="AZ29" i="9"/>
  <c r="AZ28" i="9"/>
  <c r="AY228" i="9"/>
  <c r="AZ58" i="9"/>
  <c r="AZ64" i="9"/>
  <c r="AZ120" i="9"/>
  <c r="AZ198" i="9"/>
  <c r="AZ157" i="9"/>
  <c r="AZ92" i="9"/>
  <c r="AZ174" i="9"/>
  <c r="AZ70" i="9"/>
  <c r="AZ60" i="9"/>
  <c r="AZ68" i="9"/>
  <c r="AZ238" i="9"/>
  <c r="AZ243" i="9"/>
  <c r="AZ168" i="9"/>
  <c r="AZ80" i="9"/>
  <c r="AZ197" i="9"/>
  <c r="AY93" i="9"/>
  <c r="AZ76" i="9"/>
  <c r="AZ33" i="9"/>
  <c r="AZ19" i="9"/>
  <c r="AZ200" i="9"/>
  <c r="AZ81" i="9"/>
  <c r="AZ111" i="9"/>
  <c r="AZ73" i="9"/>
  <c r="AZ134" i="9"/>
  <c r="AZ175" i="9"/>
  <c r="AZ267" i="9"/>
  <c r="AZ263" i="9"/>
  <c r="AZ67" i="9"/>
  <c r="AZ62" i="9"/>
  <c r="AZ167" i="9"/>
  <c r="AZ78" i="9"/>
  <c r="AZ89" i="9"/>
  <c r="AZ258" i="9"/>
  <c r="AZ91" i="9"/>
  <c r="AZ196" i="9"/>
  <c r="AZ163" i="9"/>
  <c r="AZ13" i="9"/>
  <c r="AY83" i="9"/>
  <c r="AZ191" i="9"/>
  <c r="AZ224" i="9"/>
  <c r="AZ103" i="9"/>
  <c r="AZ105" i="9"/>
  <c r="AZ85" i="9"/>
  <c r="AY18" i="9"/>
  <c r="AZ30" i="9"/>
  <c r="AZ75" i="9"/>
  <c r="AZ107" i="9"/>
  <c r="AZ119" i="9"/>
  <c r="AZ171" i="9"/>
  <c r="AZ155" i="9"/>
  <c r="AZ201" i="9"/>
  <c r="BL198" i="1"/>
  <c r="BA227" i="1"/>
  <c r="BC115" i="1"/>
  <c r="BL183" i="1"/>
  <c r="BK59" i="1"/>
  <c r="BH206" i="1"/>
  <c r="BH59" i="1"/>
  <c r="L173" i="1"/>
  <c r="AM173" i="1" s="1"/>
  <c r="AL173" i="1" s="1"/>
  <c r="AK173" i="1" s="1"/>
  <c r="AJ173" i="1" s="1"/>
  <c r="AI173" i="1" s="1"/>
  <c r="K173" i="1" s="1"/>
  <c r="AX198" i="1"/>
  <c r="L216" i="1"/>
  <c r="AM216" i="1" s="1"/>
  <c r="AL216" i="1" s="1"/>
  <c r="AK216" i="1" s="1"/>
  <c r="AJ216" i="1" s="1"/>
  <c r="AI216" i="1" s="1"/>
  <c r="K216" i="1" s="1"/>
  <c r="AX206" i="1"/>
  <c r="BM30" i="1"/>
  <c r="BA216" i="1"/>
  <c r="L224" i="1"/>
  <c r="BL59" i="1"/>
  <c r="BD41" i="1"/>
  <c r="BB182" i="1"/>
  <c r="BB206" i="1"/>
  <c r="BB12" i="1"/>
  <c r="AY55" i="9"/>
  <c r="AY84" i="9"/>
  <c r="AY32" i="9"/>
  <c r="AY81" i="9"/>
  <c r="AY76" i="9"/>
  <c r="AY128" i="9"/>
  <c r="AX93" i="9"/>
  <c r="AX55" i="9"/>
  <c r="AY71" i="9"/>
  <c r="AX73" i="9"/>
  <c r="BC120" i="9"/>
  <c r="BM159" i="9"/>
  <c r="AZ159" i="9"/>
  <c r="AX159" i="9"/>
  <c r="AZ187" i="9"/>
  <c r="AY159" i="9"/>
  <c r="BA159" i="9"/>
  <c r="AY90" i="9"/>
  <c r="L194" i="1"/>
  <c r="AM194" i="1" s="1"/>
  <c r="AL194" i="1" s="1"/>
  <c r="AK194" i="1" s="1"/>
  <c r="AJ194" i="1" s="1"/>
  <c r="AI194" i="1" s="1"/>
  <c r="K194" i="1" s="1"/>
  <c r="L198" i="1"/>
  <c r="AM198" i="1" s="1"/>
  <c r="L186" i="1"/>
  <c r="AM186" i="1" s="1"/>
  <c r="AL186" i="1" s="1"/>
  <c r="AK186" i="1" s="1"/>
  <c r="AJ186" i="1" s="1"/>
  <c r="AI186" i="1" s="1"/>
  <c r="K186" i="1" s="1"/>
  <c r="BL76" i="9"/>
  <c r="BJ168" i="9"/>
  <c r="BL33" i="9"/>
  <c r="BC187" i="9"/>
  <c r="BJ61" i="9"/>
  <c r="BJ81" i="9"/>
  <c r="AY237" i="9"/>
  <c r="AY177" i="9"/>
  <c r="L69" i="1"/>
  <c r="AM69" i="1" s="1"/>
  <c r="AL69" i="1" s="1"/>
  <c r="AK69" i="1" s="1"/>
  <c r="AJ69" i="1" s="1"/>
  <c r="AI69" i="1" s="1"/>
  <c r="K69" i="1" s="1"/>
  <c r="L152" i="1"/>
  <c r="AM152" i="1" s="1"/>
  <c r="AL152" i="1" s="1"/>
  <c r="AK152" i="1" s="1"/>
  <c r="AJ152" i="1" s="1"/>
  <c r="AI152" i="1" s="1"/>
  <c r="K152" i="1" s="1"/>
  <c r="AG230" i="9"/>
  <c r="AF230" i="9" s="1"/>
  <c r="AE230" i="9" s="1"/>
  <c r="AD230" i="9" s="1"/>
  <c r="AH232" i="9"/>
  <c r="AG232" i="9" s="1"/>
  <c r="AF232" i="9" s="1"/>
  <c r="AE232" i="9" s="1"/>
  <c r="AD232" i="9" s="1"/>
  <c r="L232" i="9" s="1"/>
  <c r="AM232" i="9" s="1"/>
  <c r="AL232" i="9" s="1"/>
  <c r="AK232" i="9" s="1"/>
  <c r="AJ232" i="9" s="1"/>
  <c r="AI232" i="9" s="1"/>
  <c r="K232" i="9" s="1"/>
  <c r="AH192" i="9"/>
  <c r="AG192" i="9" s="1"/>
  <c r="AF192" i="9" s="1"/>
  <c r="AE192" i="9" s="1"/>
  <c r="AD192" i="9" s="1"/>
  <c r="L192" i="9" s="1"/>
  <c r="AM192" i="9" s="1"/>
  <c r="AL192" i="9" s="1"/>
  <c r="AK192" i="9" s="1"/>
  <c r="AJ192" i="9" s="1"/>
  <c r="AI192" i="9" s="1"/>
  <c r="K192" i="9" s="1"/>
  <c r="L65" i="1"/>
  <c r="AM65" i="1" s="1"/>
  <c r="AL65" i="1" s="1"/>
  <c r="AK65" i="1" s="1"/>
  <c r="AJ65" i="1" s="1"/>
  <c r="AI65" i="1" s="1"/>
  <c r="K65" i="1" s="1"/>
  <c r="AH193" i="9"/>
  <c r="AG193" i="9" s="1"/>
  <c r="AF193" i="9" s="1"/>
  <c r="AE193" i="9" s="1"/>
  <c r="AD193" i="9" s="1"/>
  <c r="L193" i="9" s="1"/>
  <c r="AM193" i="9" s="1"/>
  <c r="AL193" i="9" s="1"/>
  <c r="AK193" i="9" s="1"/>
  <c r="AJ193" i="9" s="1"/>
  <c r="AI193" i="9" s="1"/>
  <c r="K193" i="9" s="1"/>
  <c r="L190" i="1"/>
  <c r="AM190" i="1" s="1"/>
  <c r="AH231" i="9"/>
  <c r="AG231" i="9" s="1"/>
  <c r="AF231" i="9" s="1"/>
  <c r="AE231" i="9" s="1"/>
  <c r="AD231" i="9" s="1"/>
  <c r="L231" i="9" s="1"/>
  <c r="AM231" i="9" s="1"/>
  <c r="AL231" i="9" s="1"/>
  <c r="AK231" i="9" s="1"/>
  <c r="AJ231" i="9" s="1"/>
  <c r="AI231" i="9" s="1"/>
  <c r="K231" i="9" s="1"/>
  <c r="AH222" i="9"/>
  <c r="AG222" i="9" s="1"/>
  <c r="AF222" i="9" s="1"/>
  <c r="AE222" i="9" s="1"/>
  <c r="AD222" i="9" s="1"/>
  <c r="AH229" i="9"/>
  <c r="AG229" i="9" s="1"/>
  <c r="AF229" i="9" s="1"/>
  <c r="AE229" i="9" s="1"/>
  <c r="AD229" i="9" s="1"/>
  <c r="L229" i="9" s="1"/>
  <c r="AM229" i="9" s="1"/>
  <c r="AL229" i="9" s="1"/>
  <c r="AK229" i="9" s="1"/>
  <c r="AJ229" i="9" s="1"/>
  <c r="AI229" i="9" s="1"/>
  <c r="K229" i="9" s="1"/>
  <c r="AH228" i="9"/>
  <c r="AG228" i="9" s="1"/>
  <c r="AF228" i="9" s="1"/>
  <c r="AE228" i="9" s="1"/>
  <c r="AD228" i="9" s="1"/>
  <c r="L228" i="9" s="1"/>
  <c r="AM228" i="9" s="1"/>
  <c r="AL228" i="9" s="1"/>
  <c r="AK228" i="9" s="1"/>
  <c r="AJ228" i="9" s="1"/>
  <c r="AI228" i="9" s="1"/>
  <c r="K228" i="9" s="1"/>
  <c r="AV36" i="9"/>
  <c r="AV38" i="9"/>
  <c r="AH29" i="9"/>
  <c r="AG29" i="9" s="1"/>
  <c r="AF29" i="9" s="1"/>
  <c r="AE29" i="9" s="1"/>
  <c r="AD29" i="9" s="1"/>
  <c r="AH26" i="1"/>
  <c r="AH28" i="1"/>
  <c r="AG28" i="1" s="1"/>
  <c r="AF28" i="1" s="1"/>
  <c r="AH11" i="1"/>
  <c r="AG11" i="1" s="1"/>
  <c r="AF11" i="1" s="1"/>
  <c r="AE11" i="1" s="1"/>
  <c r="AD11" i="1" s="1"/>
  <c r="L50" i="9"/>
  <c r="AM50" i="9" s="1"/>
  <c r="AL50" i="9" s="1"/>
  <c r="AK50" i="9" s="1"/>
  <c r="AJ50" i="9" s="1"/>
  <c r="AI50" i="9" s="1"/>
  <c r="K50" i="9" s="1"/>
  <c r="AZ15" i="9"/>
  <c r="AY267" i="9"/>
  <c r="AY157" i="9"/>
  <c r="AY70" i="9"/>
  <c r="AY13" i="9"/>
  <c r="AY75" i="9"/>
  <c r="AY20" i="9"/>
  <c r="AY78" i="9"/>
  <c r="AY238" i="9"/>
  <c r="AY135" i="9"/>
  <c r="AY47" i="9"/>
  <c r="AY87" i="9"/>
  <c r="AY19" i="9"/>
  <c r="AY181" i="9"/>
  <c r="AY254" i="9"/>
  <c r="AY200" i="9"/>
  <c r="AY196" i="9"/>
  <c r="AY174" i="9"/>
  <c r="AY15" i="9"/>
  <c r="AY109" i="9"/>
  <c r="AY91" i="9"/>
  <c r="AY103" i="9"/>
  <c r="AY57" i="9"/>
  <c r="AY111" i="9"/>
  <c r="AY28" i="9"/>
  <c r="AY193" i="9"/>
  <c r="AY263" i="9"/>
  <c r="AY49" i="9"/>
  <c r="AY119" i="9"/>
  <c r="AY31" i="9"/>
  <c r="AY54" i="9"/>
  <c r="AY220" i="9"/>
  <c r="BH10" i="9"/>
  <c r="BC181" i="9"/>
  <c r="AY258" i="9"/>
  <c r="AY169" i="9"/>
  <c r="AY163" i="9"/>
  <c r="AY67" i="9"/>
  <c r="AY25" i="9"/>
  <c r="AY229" i="9"/>
  <c r="AY198" i="9"/>
  <c r="AY167" i="9"/>
  <c r="AY60" i="9"/>
  <c r="AY107" i="9"/>
  <c r="AY82" i="9"/>
  <c r="AY168" i="9"/>
  <c r="AY197" i="9"/>
  <c r="AY130" i="9"/>
  <c r="AY30" i="9"/>
  <c r="AY191" i="9"/>
  <c r="AY51" i="9"/>
  <c r="AY33" i="9"/>
  <c r="AY118" i="9"/>
  <c r="BL190" i="1"/>
  <c r="L200" i="1"/>
  <c r="AM200" i="1" s="1"/>
  <c r="AL200" i="1" s="1"/>
  <c r="AK200" i="1" s="1"/>
  <c r="AJ200" i="1" s="1"/>
  <c r="AI200" i="1" s="1"/>
  <c r="K200" i="1" s="1"/>
  <c r="L106" i="1"/>
  <c r="AM106" i="1" s="1"/>
  <c r="AL106" i="1" s="1"/>
  <c r="AK106" i="1" s="1"/>
  <c r="AJ106" i="1" s="1"/>
  <c r="AI106" i="1" s="1"/>
  <c r="K106" i="1" s="1"/>
  <c r="AZ150" i="1"/>
  <c r="AZ80" i="1"/>
  <c r="BK23" i="1"/>
  <c r="L45" i="1"/>
  <c r="AM45" i="1" s="1"/>
  <c r="AL45" i="1" s="1"/>
  <c r="AK45" i="1" s="1"/>
  <c r="AJ45" i="1" s="1"/>
  <c r="AI45" i="1" s="1"/>
  <c r="K45" i="1" s="1"/>
  <c r="BG160" i="1"/>
  <c r="AZ119" i="1"/>
  <c r="AY211" i="1"/>
  <c r="AZ154" i="1"/>
  <c r="AZ223" i="1"/>
  <c r="L73" i="1"/>
  <c r="AM73" i="1" s="1"/>
  <c r="AL73" i="1" s="1"/>
  <c r="AK73" i="1" s="1"/>
  <c r="AJ73" i="1" s="1"/>
  <c r="AI73" i="1" s="1"/>
  <c r="K73" i="1" s="1"/>
  <c r="BG62" i="1"/>
  <c r="BC160" i="1"/>
  <c r="BC55" i="1"/>
  <c r="BA61" i="1"/>
  <c r="AZ20" i="1"/>
  <c r="AZ51" i="1"/>
  <c r="AZ23" i="1"/>
  <c r="AZ84" i="1"/>
  <c r="AZ86" i="1"/>
  <c r="AZ146" i="1"/>
  <c r="AZ41" i="1"/>
  <c r="AZ115" i="1"/>
  <c r="AZ25" i="1"/>
  <c r="AZ204" i="1"/>
  <c r="AZ214" i="1"/>
  <c r="AZ139" i="1"/>
  <c r="AZ206" i="1"/>
  <c r="AZ45" i="1"/>
  <c r="AZ94" i="1"/>
  <c r="AZ61" i="1"/>
  <c r="AZ185" i="1"/>
  <c r="AZ90" i="1"/>
  <c r="AZ30" i="1"/>
  <c r="AZ182" i="1"/>
  <c r="AZ12" i="1"/>
  <c r="AZ227" i="1"/>
  <c r="AZ82" i="1"/>
  <c r="AZ183" i="1"/>
  <c r="AZ191" i="1"/>
  <c r="AZ10" i="1"/>
  <c r="AY61" i="1"/>
  <c r="BM45" i="1"/>
  <c r="BK204" i="1"/>
  <c r="AX94" i="1"/>
  <c r="BK61" i="1"/>
  <c r="BK62" i="1"/>
  <c r="BK146" i="1"/>
  <c r="BM20" i="1"/>
  <c r="AX98" i="1"/>
  <c r="BM49" i="1"/>
  <c r="AA6" i="1"/>
  <c r="BL94" i="1"/>
  <c r="AX20" i="1"/>
  <c r="BM94" i="1"/>
  <c r="BJ94" i="1"/>
  <c r="AX212" i="1"/>
  <c r="BL20" i="1"/>
  <c r="L213" i="1"/>
  <c r="AM213" i="1" s="1"/>
  <c r="AL213" i="1" s="1"/>
  <c r="AK213" i="1" s="1"/>
  <c r="AJ213" i="1" s="1"/>
  <c r="AI213" i="1" s="1"/>
  <c r="K213" i="1" s="1"/>
  <c r="BK58" i="9"/>
  <c r="BL92" i="9"/>
  <c r="BL88" i="9"/>
  <c r="BL84" i="9"/>
  <c r="BL159" i="9"/>
  <c r="BL81" i="9"/>
  <c r="BL75" i="9"/>
  <c r="BG178" i="9"/>
  <c r="BA161" i="1"/>
  <c r="BE161" i="1"/>
  <c r="BI161" i="1"/>
  <c r="BM161" i="1"/>
  <c r="BC161" i="1"/>
  <c r="BK161" i="1"/>
  <c r="AX161" i="1"/>
  <c r="BB161" i="1"/>
  <c r="AY161" i="1"/>
  <c r="BG161" i="1"/>
  <c r="AZ161" i="1"/>
  <c r="BD161" i="1"/>
  <c r="BH161" i="1"/>
  <c r="BL161" i="1"/>
  <c r="BI59" i="1"/>
  <c r="BJ62" i="1"/>
  <c r="BA163" i="1"/>
  <c r="BE163" i="1"/>
  <c r="BI163" i="1"/>
  <c r="AY163" i="1"/>
  <c r="BG163" i="1"/>
  <c r="AX163" i="1"/>
  <c r="BB163" i="1"/>
  <c r="BF163" i="1"/>
  <c r="BC163" i="1"/>
  <c r="BK163" i="1"/>
  <c r="BD163" i="1"/>
  <c r="BH163" i="1"/>
  <c r="BL163" i="1"/>
  <c r="BM98" i="1"/>
  <c r="AB6" i="1"/>
  <c r="BB175" i="1"/>
  <c r="AY227" i="1"/>
  <c r="AY164" i="1"/>
  <c r="BD191" i="1"/>
  <c r="BD164" i="1"/>
  <c r="BI62" i="1"/>
  <c r="BF62" i="1"/>
  <c r="BJ45" i="1"/>
  <c r="BJ190" i="1"/>
  <c r="BD146" i="1"/>
  <c r="BJ211" i="1"/>
  <c r="BD37" i="1"/>
  <c r="BA166" i="1"/>
  <c r="BE166" i="1"/>
  <c r="BM166" i="1"/>
  <c r="AY166" i="1"/>
  <c r="AX166" i="1"/>
  <c r="BB166" i="1"/>
  <c r="BF166" i="1"/>
  <c r="BC166" i="1"/>
  <c r="BK166" i="1"/>
  <c r="AZ166" i="1"/>
  <c r="BD166" i="1"/>
  <c r="BH166" i="1"/>
  <c r="BL166" i="1"/>
  <c r="BE56" i="1"/>
  <c r="AY212" i="1"/>
  <c r="AZ98" i="1"/>
  <c r="BJ12" i="1"/>
  <c r="BB23" i="1"/>
  <c r="BD204" i="1"/>
  <c r="BK35" i="1"/>
  <c r="BK164" i="1"/>
  <c r="BG55" i="1"/>
  <c r="BI55" i="1"/>
  <c r="AY59" i="1"/>
  <c r="BA59" i="1"/>
  <c r="BB59" i="1"/>
  <c r="BI61" i="1"/>
  <c r="BG61" i="1"/>
  <c r="BE62" i="1"/>
  <c r="BD62" i="1"/>
  <c r="BB62" i="1"/>
  <c r="BE164" i="1"/>
  <c r="BK160" i="1"/>
  <c r="BJ164" i="1"/>
  <c r="AZ160" i="1"/>
  <c r="BB55" i="1"/>
  <c r="BI160" i="1"/>
  <c r="BB160" i="1"/>
  <c r="BB164" i="1"/>
  <c r="BE165" i="1"/>
  <c r="BI165" i="1"/>
  <c r="BM165" i="1"/>
  <c r="AY165" i="1"/>
  <c r="BG165" i="1"/>
  <c r="BB165" i="1"/>
  <c r="BF165" i="1"/>
  <c r="BC165" i="1"/>
  <c r="BK165" i="1"/>
  <c r="AZ165" i="1"/>
  <c r="BD165" i="1"/>
  <c r="BH165" i="1"/>
  <c r="BL165" i="1"/>
  <c r="BJ185" i="1"/>
  <c r="AX49" i="1"/>
  <c r="BL212" i="1"/>
  <c r="BE55" i="1"/>
  <c r="BF55" i="1"/>
  <c r="BF160" i="1"/>
  <c r="BF164" i="1"/>
  <c r="BK98" i="1"/>
  <c r="BD84" i="1"/>
  <c r="BD113" i="1"/>
  <c r="BD12" i="1"/>
  <c r="BB25" i="1"/>
  <c r="BL45" i="1"/>
  <c r="BB37" i="1"/>
  <c r="BF139" i="1"/>
  <c r="BA162" i="1"/>
  <c r="BE162" i="1"/>
  <c r="BI162" i="1"/>
  <c r="BC162" i="1"/>
  <c r="BK162" i="1"/>
  <c r="AX162" i="1"/>
  <c r="BB162" i="1"/>
  <c r="BF162" i="1"/>
  <c r="AY162" i="1"/>
  <c r="BG162" i="1"/>
  <c r="AZ162" i="1"/>
  <c r="BH162" i="1"/>
  <c r="BL162" i="1"/>
  <c r="AX45" i="1"/>
  <c r="BC191" i="1"/>
  <c r="BC164" i="1"/>
  <c r="AZ59" i="1"/>
  <c r="BK55" i="1"/>
  <c r="BC59" i="1"/>
  <c r="BD59" i="1"/>
  <c r="BE59" i="1"/>
  <c r="BF59" i="1"/>
  <c r="BF61" i="1"/>
  <c r="BD61" i="1"/>
  <c r="BC61" i="1"/>
  <c r="BB61" i="1"/>
  <c r="BA62" i="1"/>
  <c r="AZ62" i="1"/>
  <c r="AY62" i="1"/>
  <c r="BE160" i="1"/>
  <c r="BI164" i="1"/>
  <c r="BD160" i="1"/>
  <c r="BA164" i="1"/>
  <c r="AX224" i="9"/>
  <c r="AX238" i="9"/>
  <c r="AX58" i="9"/>
  <c r="AX174" i="9"/>
  <c r="AX15" i="9"/>
  <c r="AX88" i="9"/>
  <c r="AX103" i="9"/>
  <c r="BH44" i="9"/>
  <c r="AX32" i="9"/>
  <c r="BF61" i="9"/>
  <c r="BB178" i="9"/>
  <c r="BB183" i="9"/>
  <c r="BH182" i="9"/>
  <c r="BH183" i="9"/>
  <c r="AX243" i="9"/>
  <c r="AX167" i="9"/>
  <c r="AX61" i="9"/>
  <c r="AX67" i="9"/>
  <c r="AX13" i="9"/>
  <c r="AX25" i="9"/>
  <c r="BC203" i="9"/>
  <c r="AX130" i="9"/>
  <c r="AX109" i="9"/>
  <c r="BF178" i="9"/>
  <c r="BJ183" i="9"/>
  <c r="BG183" i="9"/>
  <c r="BD183" i="9"/>
  <c r="AX181" i="9"/>
  <c r="BJ178" i="9"/>
  <c r="BK183" i="9"/>
  <c r="BI183" i="9"/>
  <c r="BH178" i="9"/>
  <c r="BI178" i="9"/>
  <c r="BB181" i="9"/>
  <c r="AZ158" i="9"/>
  <c r="AX158" i="9"/>
  <c r="AX46" i="9"/>
  <c r="BI181" i="9"/>
  <c r="BG181" i="9"/>
  <c r="BA223" i="9"/>
  <c r="BC41" i="9"/>
  <c r="AX223" i="9"/>
  <c r="AY41" i="9"/>
  <c r="BJ181" i="9"/>
  <c r="BK181" i="9"/>
  <c r="AY182" i="9"/>
  <c r="BG182" i="9"/>
  <c r="BE182" i="9"/>
  <c r="BB182" i="9"/>
  <c r="AZ182" i="9"/>
  <c r="AX182" i="9"/>
  <c r="BI182" i="9"/>
  <c r="BJ182" i="9"/>
  <c r="AY178" i="9"/>
  <c r="AY223" i="9"/>
  <c r="L212" i="1"/>
  <c r="AM212" i="1" s="1"/>
  <c r="AL212" i="1" s="1"/>
  <c r="AK212" i="1" s="1"/>
  <c r="AJ212" i="1" s="1"/>
  <c r="AI212" i="1" s="1"/>
  <c r="K212" i="1" s="1"/>
  <c r="BL158" i="9"/>
  <c r="AY158" i="9"/>
  <c r="BA158" i="9"/>
  <c r="BC158" i="9"/>
  <c r="BK158" i="9"/>
  <c r="AH265" i="9"/>
  <c r="AG265" i="9" s="1"/>
  <c r="AF265" i="9" s="1"/>
  <c r="AE265" i="9" s="1"/>
  <c r="AD265" i="9" s="1"/>
  <c r="AG149" i="1"/>
  <c r="L110" i="1"/>
  <c r="AM110" i="1" s="1"/>
  <c r="AL110" i="1" s="1"/>
  <c r="AK110" i="1" s="1"/>
  <c r="AJ110" i="1" s="1"/>
  <c r="AI110" i="1" s="1"/>
  <c r="K110" i="1" s="1"/>
  <c r="L98" i="1"/>
  <c r="AM98" i="1" s="1"/>
  <c r="AL98" i="1" s="1"/>
  <c r="AK98" i="1" s="1"/>
  <c r="AJ98" i="1" s="1"/>
  <c r="AI98" i="1" s="1"/>
  <c r="K98" i="1" s="1"/>
  <c r="L102" i="1"/>
  <c r="AM102" i="1" s="1"/>
  <c r="AL102" i="1" s="1"/>
  <c r="AK102" i="1" s="1"/>
  <c r="AJ102" i="1" s="1"/>
  <c r="AI102" i="1" s="1"/>
  <c r="K102" i="1" s="1"/>
  <c r="BA182" i="9"/>
  <c r="BC182" i="9"/>
  <c r="BD182" i="9"/>
  <c r="BK182" i="9"/>
  <c r="AX177" i="9"/>
  <c r="BC177" i="9"/>
  <c r="AH30" i="9"/>
  <c r="AG30" i="9" s="1"/>
  <c r="AF30" i="9" s="1"/>
  <c r="AE30" i="9" s="1"/>
  <c r="AD30" i="9" s="1"/>
  <c r="L30" i="9" s="1"/>
  <c r="AM30" i="9" s="1"/>
  <c r="AL30" i="9" s="1"/>
  <c r="AK30" i="9" s="1"/>
  <c r="AJ30" i="9" s="1"/>
  <c r="AI30" i="9" s="1"/>
  <c r="K30" i="9" s="1"/>
  <c r="AH17" i="9"/>
  <c r="AG16" i="9"/>
  <c r="AF16" i="9" s="1"/>
  <c r="AX63" i="1"/>
  <c r="BB63" i="1"/>
  <c r="BG63" i="1"/>
  <c r="BK63" i="1"/>
  <c r="AY63" i="1"/>
  <c r="BC63" i="1"/>
  <c r="BH63" i="1"/>
  <c r="BL63" i="1"/>
  <c r="AZ63" i="1"/>
  <c r="BD63" i="1"/>
  <c r="BI63" i="1"/>
  <c r="BM63" i="1"/>
  <c r="BA63" i="1"/>
  <c r="BF63" i="1"/>
  <c r="AX60" i="1"/>
  <c r="BC60" i="1"/>
  <c r="BG60" i="1"/>
  <c r="BK60" i="1"/>
  <c r="AY60" i="1"/>
  <c r="BD60" i="1"/>
  <c r="BH60" i="1"/>
  <c r="BL60" i="1"/>
  <c r="AZ60" i="1"/>
  <c r="BE60" i="1"/>
  <c r="BI60" i="1"/>
  <c r="BM60" i="1"/>
  <c r="BA60" i="1"/>
  <c r="BF60" i="1"/>
  <c r="AX58" i="1"/>
  <c r="BC58" i="1"/>
  <c r="BG58" i="1"/>
  <c r="BK58" i="1"/>
  <c r="AY58" i="1"/>
  <c r="BH58" i="1"/>
  <c r="BL58" i="1"/>
  <c r="BE58" i="1"/>
  <c r="BI58" i="1"/>
  <c r="BM58" i="1"/>
  <c r="BB58" i="1"/>
  <c r="BF58" i="1"/>
  <c r="AX57" i="1"/>
  <c r="BC57" i="1"/>
  <c r="BG57" i="1"/>
  <c r="BK57" i="1"/>
  <c r="BB57" i="1"/>
  <c r="AY57" i="1"/>
  <c r="BD57" i="1"/>
  <c r="BL57" i="1"/>
  <c r="BF57" i="1"/>
  <c r="BE57" i="1"/>
  <c r="BI57" i="1"/>
  <c r="BM57" i="1"/>
  <c r="AZ57" i="1"/>
  <c r="AX56" i="1"/>
  <c r="BB56" i="1"/>
  <c r="BG56" i="1"/>
  <c r="BK56" i="1"/>
  <c r="AY56" i="1"/>
  <c r="BC56" i="1"/>
  <c r="BH56" i="1"/>
  <c r="BL56" i="1"/>
  <c r="AZ56" i="1"/>
  <c r="BD56" i="1"/>
  <c r="BI56" i="1"/>
  <c r="BM56" i="1"/>
  <c r="BA56" i="1"/>
  <c r="BJ56" i="1"/>
  <c r="AX54" i="1"/>
  <c r="BB54" i="1"/>
  <c r="BF54" i="1"/>
  <c r="AY54" i="1"/>
  <c r="BC54" i="1"/>
  <c r="BG54" i="1"/>
  <c r="BK54" i="1"/>
  <c r="AZ54" i="1"/>
  <c r="BD54" i="1"/>
  <c r="BL54" i="1"/>
  <c r="BA54" i="1"/>
  <c r="BE54" i="1"/>
  <c r="BI54" i="1"/>
  <c r="L67" i="1"/>
  <c r="AM67" i="1" s="1"/>
  <c r="AL67" i="1" s="1"/>
  <c r="AK67" i="1" s="1"/>
  <c r="AJ67" i="1" s="1"/>
  <c r="AI67" i="1" s="1"/>
  <c r="K67" i="1" s="1"/>
  <c r="L71" i="1"/>
  <c r="AM71" i="1" s="1"/>
  <c r="AL71" i="1" s="1"/>
  <c r="AK71" i="1" s="1"/>
  <c r="AJ71" i="1" s="1"/>
  <c r="AI71" i="1" s="1"/>
  <c r="K71" i="1" s="1"/>
  <c r="L75" i="1"/>
  <c r="AM75" i="1" s="1"/>
  <c r="AL75" i="1" s="1"/>
  <c r="AK75" i="1" s="1"/>
  <c r="AJ75" i="1" s="1"/>
  <c r="AI75" i="1" s="1"/>
  <c r="K75" i="1" s="1"/>
  <c r="BA120" i="9"/>
  <c r="AY120" i="9"/>
  <c r="AX65" i="1"/>
  <c r="BB65" i="1"/>
  <c r="BF65" i="1"/>
  <c r="BJ65" i="1"/>
  <c r="AY65" i="1"/>
  <c r="BC65" i="1"/>
  <c r="BG65" i="1"/>
  <c r="BK65" i="1"/>
  <c r="BE65" i="1"/>
  <c r="BM65" i="1"/>
  <c r="AZ65" i="1"/>
  <c r="BH65" i="1"/>
  <c r="BA65" i="1"/>
  <c r="BI65" i="1"/>
  <c r="BD65" i="1"/>
  <c r="BL65" i="1"/>
  <c r="AX76" i="1"/>
  <c r="BB76" i="1"/>
  <c r="BF76" i="1"/>
  <c r="BJ76" i="1"/>
  <c r="AY76" i="1"/>
  <c r="BC76" i="1"/>
  <c r="BG76" i="1"/>
  <c r="BK76" i="1"/>
  <c r="BE76" i="1"/>
  <c r="BM76" i="1"/>
  <c r="AZ76" i="1"/>
  <c r="BH76" i="1"/>
  <c r="BA76" i="1"/>
  <c r="BI76" i="1"/>
  <c r="BD76" i="1"/>
  <c r="BL76" i="1"/>
  <c r="AX66" i="1"/>
  <c r="BB66" i="1"/>
  <c r="BF66" i="1"/>
  <c r="BJ66" i="1"/>
  <c r="AY66" i="1"/>
  <c r="BC66" i="1"/>
  <c r="BG66" i="1"/>
  <c r="BK66" i="1"/>
  <c r="BE66" i="1"/>
  <c r="BM66" i="1"/>
  <c r="AZ66" i="1"/>
  <c r="BH66" i="1"/>
  <c r="BA66" i="1"/>
  <c r="BI66" i="1"/>
  <c r="BD66" i="1"/>
  <c r="BL66" i="1"/>
  <c r="AX74" i="1"/>
  <c r="BB74" i="1"/>
  <c r="BF74" i="1"/>
  <c r="BJ74" i="1"/>
  <c r="AY74" i="1"/>
  <c r="BC74" i="1"/>
  <c r="BG74" i="1"/>
  <c r="BK74" i="1"/>
  <c r="BE74" i="1"/>
  <c r="BM74" i="1"/>
  <c r="AZ74" i="1"/>
  <c r="BH74" i="1"/>
  <c r="BA74" i="1"/>
  <c r="BI74" i="1"/>
  <c r="BD74" i="1"/>
  <c r="BL74" i="1"/>
  <c r="AX72" i="1"/>
  <c r="BB72" i="1"/>
  <c r="BF72" i="1"/>
  <c r="BJ72" i="1"/>
  <c r="AY72" i="1"/>
  <c r="BC72" i="1"/>
  <c r="BG72" i="1"/>
  <c r="BK72" i="1"/>
  <c r="BE72" i="1"/>
  <c r="BM72" i="1"/>
  <c r="AZ72" i="1"/>
  <c r="BH72" i="1"/>
  <c r="BD72" i="1"/>
  <c r="BA72" i="1"/>
  <c r="BI72" i="1"/>
  <c r="BL72" i="1"/>
  <c r="AH61" i="1"/>
  <c r="AG61" i="1" s="1"/>
  <c r="AF61" i="1" s="1"/>
  <c r="AE61" i="1" s="1"/>
  <c r="AD61" i="1" s="1"/>
  <c r="L61" i="1" s="1"/>
  <c r="AH62" i="1"/>
  <c r="AG62" i="1" s="1"/>
  <c r="AF62" i="1" s="1"/>
  <c r="AE62" i="1" s="1"/>
  <c r="AD62" i="1" s="1"/>
  <c r="AH63" i="1"/>
  <c r="AG63" i="1" s="1"/>
  <c r="AF63" i="1" s="1"/>
  <c r="AE63" i="1" s="1"/>
  <c r="AD63" i="1" s="1"/>
  <c r="AX73" i="1"/>
  <c r="BB73" i="1"/>
  <c r="BF73" i="1"/>
  <c r="BJ73" i="1"/>
  <c r="AY73" i="1"/>
  <c r="BC73" i="1"/>
  <c r="BG73" i="1"/>
  <c r="BK73" i="1"/>
  <c r="BE73" i="1"/>
  <c r="BM73" i="1"/>
  <c r="AZ73" i="1"/>
  <c r="BH73" i="1"/>
  <c r="BA73" i="1"/>
  <c r="BI73" i="1"/>
  <c r="BD73" i="1"/>
  <c r="BL73" i="1"/>
  <c r="AX69" i="1"/>
  <c r="BB69" i="1"/>
  <c r="BF69" i="1"/>
  <c r="BJ69" i="1"/>
  <c r="AY69" i="1"/>
  <c r="BC69" i="1"/>
  <c r="BG69" i="1"/>
  <c r="BK69" i="1"/>
  <c r="BE69" i="1"/>
  <c r="BM69" i="1"/>
  <c r="AZ69" i="1"/>
  <c r="BH69" i="1"/>
  <c r="BA69" i="1"/>
  <c r="BI69" i="1"/>
  <c r="BD69" i="1"/>
  <c r="BL69" i="1"/>
  <c r="AX68" i="1"/>
  <c r="BB68" i="1"/>
  <c r="BF68" i="1"/>
  <c r="BJ68" i="1"/>
  <c r="AY68" i="1"/>
  <c r="BC68" i="1"/>
  <c r="BG68" i="1"/>
  <c r="BK68" i="1"/>
  <c r="BE68" i="1"/>
  <c r="BM68" i="1"/>
  <c r="AZ68" i="1"/>
  <c r="BH68" i="1"/>
  <c r="BA68" i="1"/>
  <c r="BI68" i="1"/>
  <c r="BD68" i="1"/>
  <c r="BL68" i="1"/>
  <c r="AX70" i="1"/>
  <c r="BB70" i="1"/>
  <c r="BF70" i="1"/>
  <c r="BJ70" i="1"/>
  <c r="AY70" i="1"/>
  <c r="BC70" i="1"/>
  <c r="BG70" i="1"/>
  <c r="BK70" i="1"/>
  <c r="BE70" i="1"/>
  <c r="BM70" i="1"/>
  <c r="AZ70" i="1"/>
  <c r="BH70" i="1"/>
  <c r="BA70" i="1"/>
  <c r="BI70" i="1"/>
  <c r="BD70" i="1"/>
  <c r="BL70" i="1"/>
  <c r="AX67" i="1"/>
  <c r="BB67" i="1"/>
  <c r="BF67" i="1"/>
  <c r="BJ67" i="1"/>
  <c r="AY67" i="1"/>
  <c r="BC67" i="1"/>
  <c r="BG67" i="1"/>
  <c r="BK67" i="1"/>
  <c r="BE67" i="1"/>
  <c r="BM67" i="1"/>
  <c r="AZ67" i="1"/>
  <c r="BH67" i="1"/>
  <c r="BA67" i="1"/>
  <c r="BI67" i="1"/>
  <c r="BD67" i="1"/>
  <c r="BL67" i="1"/>
  <c r="AX71" i="1"/>
  <c r="BB71" i="1"/>
  <c r="BF71" i="1"/>
  <c r="BJ71" i="1"/>
  <c r="AY71" i="1"/>
  <c r="BC71" i="1"/>
  <c r="BG71" i="1"/>
  <c r="BK71" i="1"/>
  <c r="BE71" i="1"/>
  <c r="BM71" i="1"/>
  <c r="AZ71" i="1"/>
  <c r="BH71" i="1"/>
  <c r="BA71" i="1"/>
  <c r="BI71" i="1"/>
  <c r="BD71" i="1"/>
  <c r="BL71" i="1"/>
  <c r="AX75" i="1"/>
  <c r="BB75" i="1"/>
  <c r="BF75" i="1"/>
  <c r="BJ75" i="1"/>
  <c r="AY75" i="1"/>
  <c r="BC75" i="1"/>
  <c r="BG75" i="1"/>
  <c r="BK75" i="1"/>
  <c r="BE75" i="1"/>
  <c r="BM75" i="1"/>
  <c r="AZ75" i="1"/>
  <c r="BH75" i="1"/>
  <c r="BA75" i="1"/>
  <c r="BI75" i="1"/>
  <c r="BD75" i="1"/>
  <c r="BL75" i="1"/>
  <c r="AX64" i="1"/>
  <c r="BB64" i="1"/>
  <c r="BF64" i="1"/>
  <c r="BJ64" i="1"/>
  <c r="AZ64" i="1"/>
  <c r="AY64" i="1"/>
  <c r="BC64" i="1"/>
  <c r="BG64" i="1"/>
  <c r="BK64" i="1"/>
  <c r="BD64" i="1"/>
  <c r="BE64" i="1"/>
  <c r="BM64" i="1"/>
  <c r="BH64" i="1"/>
  <c r="BI64" i="1"/>
  <c r="BA64" i="1"/>
  <c r="BL64" i="1"/>
  <c r="AH209" i="1"/>
  <c r="AH210" i="1"/>
  <c r="AG210" i="1" s="1"/>
  <c r="AF210" i="1" s="1"/>
  <c r="AE210" i="1" s="1"/>
  <c r="AD210" i="1" s="1"/>
  <c r="L210" i="1" s="1"/>
  <c r="AM210" i="1" s="1"/>
  <c r="AL210" i="1" s="1"/>
  <c r="AK210" i="1" s="1"/>
  <c r="AJ210" i="1" s="1"/>
  <c r="AI210" i="1" s="1"/>
  <c r="K210" i="1" s="1"/>
  <c r="AH205" i="9"/>
  <c r="AG205" i="9" s="1"/>
  <c r="AF205" i="9" s="1"/>
  <c r="AH216" i="9"/>
  <c r="AG216" i="9" s="1"/>
  <c r="AF216" i="9" s="1"/>
  <c r="AE216" i="9" s="1"/>
  <c r="AD216" i="9" s="1"/>
  <c r="L216" i="9" s="1"/>
  <c r="AM216" i="9" s="1"/>
  <c r="AL216" i="9" s="1"/>
  <c r="AK216" i="9" s="1"/>
  <c r="AJ216" i="9" s="1"/>
  <c r="AI216" i="9" s="1"/>
  <c r="K216" i="9" s="1"/>
  <c r="AH207" i="9"/>
  <c r="AG207" i="9" s="1"/>
  <c r="AF207" i="9" s="1"/>
  <c r="AE207" i="9" s="1"/>
  <c r="AD207" i="9" s="1"/>
  <c r="L207" i="9" s="1"/>
  <c r="AM207" i="9" s="1"/>
  <c r="AL207" i="9" s="1"/>
  <c r="AK207" i="9" s="1"/>
  <c r="AJ207" i="9" s="1"/>
  <c r="AI207" i="9" s="1"/>
  <c r="K207" i="9" s="1"/>
  <c r="BB177" i="9"/>
  <c r="BG177" i="9"/>
  <c r="BA178" i="9"/>
  <c r="BC178" i="9"/>
  <c r="BK178" i="9"/>
  <c r="BE177" i="9"/>
  <c r="BF177" i="9"/>
  <c r="BK177" i="9"/>
  <c r="BJ177" i="9"/>
  <c r="BH181" i="9"/>
  <c r="AV263" i="9"/>
  <c r="AV265" i="9"/>
  <c r="AH264" i="9"/>
  <c r="AG264" i="9" s="1"/>
  <c r="AF264" i="9" s="1"/>
  <c r="AE264" i="9" s="1"/>
  <c r="AD264" i="9" s="1"/>
  <c r="L264" i="9" s="1"/>
  <c r="AM264" i="9" s="1"/>
  <c r="AL264" i="9" s="1"/>
  <c r="AK264" i="9" s="1"/>
  <c r="AJ264" i="9" s="1"/>
  <c r="AI264" i="9" s="1"/>
  <c r="K264" i="9" s="1"/>
  <c r="AH263" i="9"/>
  <c r="AG263" i="9" s="1"/>
  <c r="AF263" i="9" s="1"/>
  <c r="AE263" i="9" s="1"/>
  <c r="AD263" i="9" s="1"/>
  <c r="L263" i="9" s="1"/>
  <c r="AM263" i="9" s="1"/>
  <c r="AL263" i="9" s="1"/>
  <c r="AK263" i="9" s="1"/>
  <c r="AJ263" i="9" s="1"/>
  <c r="AI263" i="9" s="1"/>
  <c r="K263" i="9" s="1"/>
  <c r="AV262" i="9"/>
  <c r="AV260" i="9"/>
  <c r="L94" i="1"/>
  <c r="AM94" i="1" s="1"/>
  <c r="AL94" i="1" s="1"/>
  <c r="AK94" i="1" s="1"/>
  <c r="AJ94" i="1" s="1"/>
  <c r="AI94" i="1" s="1"/>
  <c r="K94" i="1" s="1"/>
  <c r="L90" i="1"/>
  <c r="AM90" i="1" s="1"/>
  <c r="AL90" i="1" s="1"/>
  <c r="AK90" i="1" s="1"/>
  <c r="AJ90" i="1" s="1"/>
  <c r="AI90" i="1" s="1"/>
  <c r="K90" i="1" s="1"/>
  <c r="L49" i="1"/>
  <c r="AM49" i="1" s="1"/>
  <c r="AL49" i="1" s="1"/>
  <c r="AK49" i="1" s="1"/>
  <c r="AJ49" i="1" s="1"/>
  <c r="AI49" i="1" s="1"/>
  <c r="K49" i="1" s="1"/>
  <c r="AH32" i="9"/>
  <c r="AG32" i="9" s="1"/>
  <c r="AF32" i="9" s="1"/>
  <c r="AE32" i="9" s="1"/>
  <c r="AD32" i="9" s="1"/>
  <c r="AH31" i="9"/>
  <c r="AG31" i="9" s="1"/>
  <c r="AF31" i="9" s="1"/>
  <c r="AE31" i="9" s="1"/>
  <c r="AD31" i="9" s="1"/>
  <c r="AH28" i="9"/>
  <c r="AG28" i="9" s="1"/>
  <c r="AF28" i="9" s="1"/>
  <c r="AE28" i="9" s="1"/>
  <c r="AD28" i="9" s="1"/>
  <c r="L28" i="9" s="1"/>
  <c r="AM28" i="9" s="1"/>
  <c r="AG27" i="9"/>
  <c r="AF27" i="9" s="1"/>
  <c r="AG17" i="9"/>
  <c r="AF17" i="9" s="1"/>
  <c r="AE17" i="9" s="1"/>
  <c r="AD17" i="9" s="1"/>
  <c r="AH218" i="9"/>
  <c r="AG218" i="9" s="1"/>
  <c r="AF218" i="9" s="1"/>
  <c r="AE218" i="9" s="1"/>
  <c r="AD218" i="9" s="1"/>
  <c r="AH209" i="9"/>
  <c r="AG209" i="9" s="1"/>
  <c r="AF209" i="9" s="1"/>
  <c r="AE209" i="9" s="1"/>
  <c r="AD209" i="9" s="1"/>
  <c r="L209" i="9" s="1"/>
  <c r="AM209" i="9" s="1"/>
  <c r="AL209" i="9" s="1"/>
  <c r="AK209" i="9" s="1"/>
  <c r="AJ209" i="9" s="1"/>
  <c r="AI209" i="9" s="1"/>
  <c r="K209" i="9" s="1"/>
  <c r="AH208" i="9"/>
  <c r="AG208" i="9" s="1"/>
  <c r="AH206" i="9"/>
  <c r="AG206" i="9" s="1"/>
  <c r="AF206" i="9" s="1"/>
  <c r="AH204" i="9"/>
  <c r="AG204" i="9" s="1"/>
  <c r="AF204" i="9" s="1"/>
  <c r="AE204" i="9" s="1"/>
  <c r="AD204" i="9" s="1"/>
  <c r="AH211" i="1"/>
  <c r="AG211" i="1" s="1"/>
  <c r="AF211" i="1" s="1"/>
  <c r="AE211" i="1" s="1"/>
  <c r="AD211" i="1" s="1"/>
  <c r="L211" i="1" s="1"/>
  <c r="AM211" i="1" s="1"/>
  <c r="AL211" i="1" s="1"/>
  <c r="AK211" i="1" s="1"/>
  <c r="AJ211" i="1" s="1"/>
  <c r="AI211" i="1" s="1"/>
  <c r="K211" i="1" s="1"/>
  <c r="AG209" i="1"/>
  <c r="AF209" i="1" s="1"/>
  <c r="AE209" i="1" s="1"/>
  <c r="AD209" i="1" s="1"/>
  <c r="AH206" i="1"/>
  <c r="AG206" i="1" s="1"/>
  <c r="AF206" i="1" s="1"/>
  <c r="AE206" i="1" s="1"/>
  <c r="AD206" i="1" s="1"/>
  <c r="AH208" i="1"/>
  <c r="AG208" i="1" s="1"/>
  <c r="AF208" i="1" s="1"/>
  <c r="AE208" i="1" s="1"/>
  <c r="AD208" i="1" s="1"/>
  <c r="L208" i="1" s="1"/>
  <c r="AM208" i="1" s="1"/>
  <c r="AL208" i="1" s="1"/>
  <c r="AK208" i="1" s="1"/>
  <c r="AJ208" i="1" s="1"/>
  <c r="AI208" i="1" s="1"/>
  <c r="K208" i="1" s="1"/>
  <c r="AH207" i="1"/>
  <c r="AG207" i="1" s="1"/>
  <c r="AF207" i="1" s="1"/>
  <c r="AH181" i="1"/>
  <c r="AG181" i="1" s="1"/>
  <c r="AF181" i="1" s="1"/>
  <c r="AH183" i="1"/>
  <c r="AG183" i="1" s="1"/>
  <c r="AF183" i="1" s="1"/>
  <c r="AE183" i="1" s="1"/>
  <c r="AD181" i="1"/>
  <c r="AD183" i="1"/>
  <c r="AE181" i="1"/>
  <c r="L175" i="1"/>
  <c r="AM175" i="1" s="1"/>
  <c r="AL175" i="1" s="1"/>
  <c r="AK175" i="1" s="1"/>
  <c r="AJ175" i="1" s="1"/>
  <c r="AI175" i="1" s="1"/>
  <c r="K175" i="1" s="1"/>
  <c r="AH166" i="1"/>
  <c r="AG166" i="1" s="1"/>
  <c r="AF166" i="1" s="1"/>
  <c r="AE166" i="1" s="1"/>
  <c r="AD166" i="1" s="1"/>
  <c r="L166" i="1" s="1"/>
  <c r="AM166" i="1" s="1"/>
  <c r="AL166" i="1" s="1"/>
  <c r="AK166" i="1" s="1"/>
  <c r="AJ166" i="1" s="1"/>
  <c r="AI166" i="1" s="1"/>
  <c r="K166" i="1" s="1"/>
  <c r="AG165" i="1"/>
  <c r="AF165" i="1" s="1"/>
  <c r="AE165" i="1" s="1"/>
  <c r="AD165" i="1" s="1"/>
  <c r="L165" i="1" s="1"/>
  <c r="AM165" i="1" s="1"/>
  <c r="AL165" i="1" s="1"/>
  <c r="AK165" i="1" s="1"/>
  <c r="AJ165" i="1" s="1"/>
  <c r="AI165" i="1" s="1"/>
  <c r="K165" i="1" s="1"/>
  <c r="AH162" i="1"/>
  <c r="AG162" i="1" s="1"/>
  <c r="AF162" i="1" s="1"/>
  <c r="AE162" i="1" s="1"/>
  <c r="AD162" i="1" s="1"/>
  <c r="AH164" i="1"/>
  <c r="AG164" i="1" s="1"/>
  <c r="AF164" i="1" s="1"/>
  <c r="AE164" i="1" s="1"/>
  <c r="AD164" i="1" s="1"/>
  <c r="AH163" i="1"/>
  <c r="AG163" i="1" s="1"/>
  <c r="AF163" i="1" s="1"/>
  <c r="AE163" i="1" s="1"/>
  <c r="AD163" i="1" s="1"/>
  <c r="AH227" i="9"/>
  <c r="AG227" i="9" s="1"/>
  <c r="AF227" i="9" s="1"/>
  <c r="AE227" i="9" s="1"/>
  <c r="AD227" i="9" s="1"/>
  <c r="AH226" i="9"/>
  <c r="AG226" i="9" s="1"/>
  <c r="AF226" i="9" s="1"/>
  <c r="L240" i="9"/>
  <c r="AM240" i="9" s="1"/>
  <c r="AL240" i="9" s="1"/>
  <c r="AK240" i="9" s="1"/>
  <c r="AJ240" i="9" s="1"/>
  <c r="AI240" i="9" s="1"/>
  <c r="K240" i="9" s="1"/>
  <c r="AG183" i="9"/>
  <c r="AF183" i="9" s="1"/>
  <c r="AE183" i="9" s="1"/>
  <c r="AD183" i="9" s="1"/>
  <c r="AH184" i="9"/>
  <c r="AG184" i="9" s="1"/>
  <c r="AF184" i="9" s="1"/>
  <c r="AE184" i="9" s="1"/>
  <c r="AD184" i="9" s="1"/>
  <c r="AH177" i="9"/>
  <c r="AG177" i="9" s="1"/>
  <c r="AF177" i="9" s="1"/>
  <c r="AE177" i="9" s="1"/>
  <c r="AD177" i="9" s="1"/>
  <c r="AH182" i="9"/>
  <c r="AG182" i="9" s="1"/>
  <c r="AF182" i="9" s="1"/>
  <c r="AE182" i="9" s="1"/>
  <c r="AD182" i="9" s="1"/>
  <c r="AH178" i="9"/>
  <c r="AG178" i="9" s="1"/>
  <c r="AF178" i="9" s="1"/>
  <c r="AE178" i="9" s="1"/>
  <c r="AD178" i="9" s="1"/>
  <c r="L178" i="9" s="1"/>
  <c r="AM178" i="9" s="1"/>
  <c r="AL178" i="9" s="1"/>
  <c r="AK178" i="9" s="1"/>
  <c r="AJ178" i="9" s="1"/>
  <c r="AI178" i="9" s="1"/>
  <c r="K178" i="9" s="1"/>
  <c r="BA177" i="9"/>
  <c r="BH177" i="9"/>
  <c r="AH191" i="9"/>
  <c r="AG191" i="9" s="1"/>
  <c r="AF191" i="9" s="1"/>
  <c r="AE191" i="9" s="1"/>
  <c r="AD191" i="9" s="1"/>
  <c r="AH181" i="9"/>
  <c r="AG181" i="9" s="1"/>
  <c r="AF181" i="9" s="1"/>
  <c r="AH180" i="9"/>
  <c r="AG180" i="9" s="1"/>
  <c r="AF180" i="9" s="1"/>
  <c r="AE180" i="9" s="1"/>
  <c r="AD180" i="9" s="1"/>
  <c r="AH179" i="9"/>
  <c r="AG179" i="9" s="1"/>
  <c r="AF179" i="9" s="1"/>
  <c r="AE179" i="9" s="1"/>
  <c r="AD179" i="9" s="1"/>
  <c r="AH217" i="9"/>
  <c r="AG217" i="9" s="1"/>
  <c r="AF217" i="9" s="1"/>
  <c r="AE217" i="9" s="1"/>
  <c r="AD217" i="9" s="1"/>
  <c r="AH215" i="9"/>
  <c r="AG215" i="9" s="1"/>
  <c r="AH214" i="9"/>
  <c r="AG214" i="9" s="1"/>
  <c r="AF214" i="9" s="1"/>
  <c r="AE214" i="9" s="1"/>
  <c r="AF149" i="1"/>
  <c r="AE149" i="1" s="1"/>
  <c r="AD149" i="1" s="1"/>
  <c r="AH148" i="1"/>
  <c r="AG148" i="1" s="1"/>
  <c r="AF148" i="1" s="1"/>
  <c r="AE148" i="1" s="1"/>
  <c r="AD148" i="1" s="1"/>
  <c r="AH150" i="1"/>
  <c r="AG150" i="1" s="1"/>
  <c r="AF150" i="1" s="1"/>
  <c r="AE150" i="1" s="1"/>
  <c r="AD150" i="1" s="1"/>
  <c r="L150" i="1" s="1"/>
  <c r="AM150" i="1" s="1"/>
  <c r="AL150" i="1" s="1"/>
  <c r="AK150" i="1" s="1"/>
  <c r="AJ150" i="1" s="1"/>
  <c r="AI150" i="1" s="1"/>
  <c r="K150" i="1" s="1"/>
  <c r="AH147" i="1"/>
  <c r="AG147" i="1" s="1"/>
  <c r="AF147" i="1" s="1"/>
  <c r="AE147" i="1" s="1"/>
  <c r="AD147" i="1" s="1"/>
  <c r="AH144" i="1"/>
  <c r="AG144" i="1" s="1"/>
  <c r="AF144" i="1" s="1"/>
  <c r="AE144" i="1" s="1"/>
  <c r="AD144" i="1" s="1"/>
  <c r="AH146" i="1"/>
  <c r="AG146" i="1" s="1"/>
  <c r="AF146" i="1" s="1"/>
  <c r="AE146" i="1" s="1"/>
  <c r="AD146" i="1" s="1"/>
  <c r="L146" i="1" s="1"/>
  <c r="AM146" i="1" s="1"/>
  <c r="AL146" i="1" s="1"/>
  <c r="AK146" i="1" s="1"/>
  <c r="AJ146" i="1" s="1"/>
  <c r="AI146" i="1" s="1"/>
  <c r="K146" i="1" s="1"/>
  <c r="AH145" i="1"/>
  <c r="AG145" i="1" s="1"/>
  <c r="AF145" i="1" s="1"/>
  <c r="AE145" i="1" s="1"/>
  <c r="AD145" i="1" s="1"/>
  <c r="AG158" i="9"/>
  <c r="AF158" i="9" s="1"/>
  <c r="AE158" i="9" s="1"/>
  <c r="AD158" i="9" s="1"/>
  <c r="L158" i="9" s="1"/>
  <c r="AM158" i="9" s="1"/>
  <c r="AL158" i="9" s="1"/>
  <c r="AK158" i="9" s="1"/>
  <c r="AJ158" i="9" s="1"/>
  <c r="AI158" i="9" s="1"/>
  <c r="K158" i="9" s="1"/>
  <c r="AG117" i="9"/>
  <c r="AF117" i="9" s="1"/>
  <c r="AE117" i="9" s="1"/>
  <c r="AD117" i="9" s="1"/>
  <c r="L117" i="9" s="1"/>
  <c r="AM117" i="9" s="1"/>
  <c r="AL117" i="9" s="1"/>
  <c r="AK117" i="9" s="1"/>
  <c r="AJ117" i="9" s="1"/>
  <c r="AI117" i="9" s="1"/>
  <c r="K117" i="9" s="1"/>
  <c r="AH128" i="9"/>
  <c r="AG128" i="9" s="1"/>
  <c r="AF128" i="9" s="1"/>
  <c r="AE128" i="9" s="1"/>
  <c r="AD128" i="9" s="1"/>
  <c r="L128" i="9" s="1"/>
  <c r="AM128" i="9" s="1"/>
  <c r="AL128" i="9" s="1"/>
  <c r="AK128" i="9" s="1"/>
  <c r="AJ128" i="9" s="1"/>
  <c r="AI128" i="9" s="1"/>
  <c r="K128" i="9" s="1"/>
  <c r="AH157" i="9"/>
  <c r="AG157" i="9" s="1"/>
  <c r="AF157" i="9" s="1"/>
  <c r="AE157" i="9" s="1"/>
  <c r="AD157" i="9" s="1"/>
  <c r="L157" i="9" s="1"/>
  <c r="AM157" i="9" s="1"/>
  <c r="AL157" i="9" s="1"/>
  <c r="AK157" i="9" s="1"/>
  <c r="AJ157" i="9" s="1"/>
  <c r="AI157" i="9" s="1"/>
  <c r="K157" i="9" s="1"/>
  <c r="AH156" i="9"/>
  <c r="AG156" i="9" s="1"/>
  <c r="AF156" i="9" s="1"/>
  <c r="AE156" i="9" s="1"/>
  <c r="AD156" i="9" s="1"/>
  <c r="L156" i="9" s="1"/>
  <c r="AM156" i="9" s="1"/>
  <c r="AL156" i="9" s="1"/>
  <c r="AK156" i="9" s="1"/>
  <c r="AJ156" i="9" s="1"/>
  <c r="AI156" i="9" s="1"/>
  <c r="K156" i="9" s="1"/>
  <c r="AH89" i="1"/>
  <c r="AG89" i="1" s="1"/>
  <c r="AF89" i="1" s="1"/>
  <c r="AE89" i="1" s="1"/>
  <c r="AD89" i="1" s="1"/>
  <c r="L89" i="1" s="1"/>
  <c r="AG43" i="1"/>
  <c r="AF43" i="1" s="1"/>
  <c r="AE43" i="1" s="1"/>
  <c r="AD43" i="1" s="1"/>
  <c r="L43" i="1" s="1"/>
  <c r="AM43" i="1" s="1"/>
  <c r="AL43" i="1" s="1"/>
  <c r="AK43" i="1" s="1"/>
  <c r="AJ43" i="1" s="1"/>
  <c r="AI43" i="1" s="1"/>
  <c r="K43" i="1" s="1"/>
  <c r="AH42" i="1"/>
  <c r="AG42" i="1" s="1"/>
  <c r="AF42" i="1" s="1"/>
  <c r="AE42" i="1" s="1"/>
  <c r="AH40" i="1"/>
  <c r="AG40" i="1" s="1"/>
  <c r="AF40" i="1" s="1"/>
  <c r="AE40" i="1" s="1"/>
  <c r="AD40" i="1" s="1"/>
  <c r="L40" i="1" s="1"/>
  <c r="AM40" i="1" s="1"/>
  <c r="AL40" i="1" s="1"/>
  <c r="AK40" i="1" s="1"/>
  <c r="AJ40" i="1" s="1"/>
  <c r="AI40" i="1" s="1"/>
  <c r="K40" i="1" s="1"/>
  <c r="AH41" i="1"/>
  <c r="AG41" i="1" s="1"/>
  <c r="AF41" i="1" s="1"/>
  <c r="AE41" i="1" s="1"/>
  <c r="AD41" i="1" s="1"/>
  <c r="AH118" i="9"/>
  <c r="AH120" i="9"/>
  <c r="AG120" i="9" s="1"/>
  <c r="AF120" i="9" s="1"/>
  <c r="AE120" i="9" s="1"/>
  <c r="AH124" i="9"/>
  <c r="AG124" i="9" s="1"/>
  <c r="AF124" i="9" s="1"/>
  <c r="AE124" i="9" s="1"/>
  <c r="AD124" i="9" s="1"/>
  <c r="AD125" i="9"/>
  <c r="AE125" i="9"/>
  <c r="AF125" i="9"/>
  <c r="AG125" i="9"/>
  <c r="AH125" i="9"/>
  <c r="AH123" i="9"/>
  <c r="AG123" i="9" s="1"/>
  <c r="AF123" i="9" s="1"/>
  <c r="AE123" i="9" s="1"/>
  <c r="AD123" i="9" s="1"/>
  <c r="L123" i="9" s="1"/>
  <c r="AM123" i="9" s="1"/>
  <c r="AL123" i="9" s="1"/>
  <c r="AK123" i="9" s="1"/>
  <c r="AJ123" i="9" s="1"/>
  <c r="AI123" i="9" s="1"/>
  <c r="K123" i="9" s="1"/>
  <c r="AH122" i="9"/>
  <c r="AG122" i="9" s="1"/>
  <c r="AF122" i="9" s="1"/>
  <c r="AE122" i="9" s="1"/>
  <c r="AD122" i="9" s="1"/>
  <c r="L122" i="9" s="1"/>
  <c r="AM122" i="9" s="1"/>
  <c r="AL122" i="9" s="1"/>
  <c r="AK122" i="9" s="1"/>
  <c r="AJ122" i="9" s="1"/>
  <c r="AI122" i="9" s="1"/>
  <c r="K122" i="9" s="1"/>
  <c r="AH121" i="9"/>
  <c r="AG121" i="9" s="1"/>
  <c r="AF121" i="9" s="1"/>
  <c r="AE121" i="9" s="1"/>
  <c r="AD121" i="9" s="1"/>
  <c r="L121" i="9" s="1"/>
  <c r="AM121" i="9" s="1"/>
  <c r="AL121" i="9" s="1"/>
  <c r="AK121" i="9" s="1"/>
  <c r="AJ121" i="9" s="1"/>
  <c r="AI121" i="9" s="1"/>
  <c r="K121" i="9" s="1"/>
  <c r="AH119" i="9"/>
  <c r="AG119" i="9" s="1"/>
  <c r="AF119" i="9" s="1"/>
  <c r="AE119" i="9" s="1"/>
  <c r="AD119" i="9" s="1"/>
  <c r="L119" i="9" s="1"/>
  <c r="AM119" i="9" s="1"/>
  <c r="AL119" i="9" s="1"/>
  <c r="AK119" i="9" s="1"/>
  <c r="AJ119" i="9" s="1"/>
  <c r="AI119" i="9" s="1"/>
  <c r="K119" i="9" s="1"/>
  <c r="AG118" i="9"/>
  <c r="AF118" i="9" s="1"/>
  <c r="AE118" i="9" s="1"/>
  <c r="AD118" i="9" s="1"/>
  <c r="AH44" i="9"/>
  <c r="AH42" i="9"/>
  <c r="AG42" i="9" s="1"/>
  <c r="AF42" i="9" s="1"/>
  <c r="AE42" i="9" s="1"/>
  <c r="AD42" i="9" s="1"/>
  <c r="L42" i="9" s="1"/>
  <c r="AM42" i="9" s="1"/>
  <c r="AL42" i="9" s="1"/>
  <c r="AK42" i="9" s="1"/>
  <c r="AJ42" i="9" s="1"/>
  <c r="AI42" i="9" s="1"/>
  <c r="K42" i="9" s="1"/>
  <c r="AH47" i="9"/>
  <c r="AG47" i="9" s="1"/>
  <c r="AF47" i="9" s="1"/>
  <c r="AG45" i="9"/>
  <c r="AF45" i="9" s="1"/>
  <c r="AE45" i="9" s="1"/>
  <c r="AV45" i="9"/>
  <c r="AV47" i="9"/>
  <c r="AH46" i="9"/>
  <c r="AG46" i="9" s="1"/>
  <c r="AF46" i="9" s="1"/>
  <c r="AE46" i="9" s="1"/>
  <c r="AD46" i="9" s="1"/>
  <c r="L46" i="9" s="1"/>
  <c r="AM46" i="9" s="1"/>
  <c r="AL46" i="9" s="1"/>
  <c r="AK46" i="9" s="1"/>
  <c r="AJ46" i="9" s="1"/>
  <c r="AI46" i="9" s="1"/>
  <c r="K46" i="9" s="1"/>
  <c r="AV35" i="9"/>
  <c r="AV44" i="9"/>
  <c r="AG44" i="9"/>
  <c r="AF44" i="9" s="1"/>
  <c r="AE44" i="9" s="1"/>
  <c r="AD44" i="9" s="1"/>
  <c r="AV43" i="9"/>
  <c r="AH41" i="9"/>
  <c r="AG41" i="9" s="1"/>
  <c r="AF41" i="9" s="1"/>
  <c r="AE41" i="9" s="1"/>
  <c r="AH43" i="9"/>
  <c r="AG43" i="9" s="1"/>
  <c r="AF43" i="9" s="1"/>
  <c r="AE43" i="9" s="1"/>
  <c r="AD43" i="9" s="1"/>
  <c r="AH129" i="1"/>
  <c r="AG129" i="1" s="1"/>
  <c r="AF129" i="1" s="1"/>
  <c r="AE129" i="1" s="1"/>
  <c r="AD129" i="1" s="1"/>
  <c r="L129" i="1" s="1"/>
  <c r="AM129" i="1" s="1"/>
  <c r="AL129" i="1" s="1"/>
  <c r="AK129" i="1" s="1"/>
  <c r="AJ129" i="1" s="1"/>
  <c r="AI129" i="1" s="1"/>
  <c r="K129" i="1" s="1"/>
  <c r="AH130" i="1"/>
  <c r="AG130" i="1" s="1"/>
  <c r="AF130" i="1" s="1"/>
  <c r="AH128" i="1"/>
  <c r="AG128" i="1" s="1"/>
  <c r="AF128" i="1" s="1"/>
  <c r="AE128" i="1" s="1"/>
  <c r="AD128" i="1" s="1"/>
  <c r="L128" i="1" s="1"/>
  <c r="AM128" i="1" s="1"/>
  <c r="AL128" i="1" s="1"/>
  <c r="AK128" i="1" s="1"/>
  <c r="AJ128" i="1" s="1"/>
  <c r="AI128" i="1" s="1"/>
  <c r="K128" i="1" s="1"/>
  <c r="AH126" i="1"/>
  <c r="AG126" i="1" s="1"/>
  <c r="AF126" i="1" s="1"/>
  <c r="AE126" i="1" s="1"/>
  <c r="AD126" i="1" s="1"/>
  <c r="L126" i="1" s="1"/>
  <c r="AH127" i="1"/>
  <c r="AG127" i="1" s="1"/>
  <c r="AF127" i="1" s="1"/>
  <c r="AE127" i="1" s="1"/>
  <c r="AD127" i="1" s="1"/>
  <c r="L127" i="1" s="1"/>
  <c r="AM127" i="1" s="1"/>
  <c r="AL127" i="1" s="1"/>
  <c r="AK127" i="1" s="1"/>
  <c r="AJ127" i="1" s="1"/>
  <c r="AI127" i="1" s="1"/>
  <c r="K127" i="1" s="1"/>
  <c r="AH124" i="1"/>
  <c r="AG124" i="1" s="1"/>
  <c r="AF124" i="1" s="1"/>
  <c r="AE124" i="1" s="1"/>
  <c r="AD124" i="1" s="1"/>
  <c r="L124" i="1" s="1"/>
  <c r="AM124" i="1" s="1"/>
  <c r="AL124" i="1" s="1"/>
  <c r="AK124" i="1" s="1"/>
  <c r="AJ124" i="1" s="1"/>
  <c r="AI124" i="1" s="1"/>
  <c r="K124" i="1" s="1"/>
  <c r="AH125" i="1"/>
  <c r="AG125" i="1" s="1"/>
  <c r="AF125" i="1" s="1"/>
  <c r="AE125" i="1" s="1"/>
  <c r="AD125" i="1" s="1"/>
  <c r="L125" i="1" s="1"/>
  <c r="AM125" i="1" s="1"/>
  <c r="AL125" i="1" s="1"/>
  <c r="AK125" i="1" s="1"/>
  <c r="AJ125" i="1" s="1"/>
  <c r="AI125" i="1" s="1"/>
  <c r="K125" i="1" s="1"/>
  <c r="AH59" i="1"/>
  <c r="AG59" i="1" s="1"/>
  <c r="AF59" i="1" s="1"/>
  <c r="AE59" i="1" s="1"/>
  <c r="AD59" i="1" s="1"/>
  <c r="AH60" i="1"/>
  <c r="AG60" i="1" s="1"/>
  <c r="AF60" i="1" s="1"/>
  <c r="AE60" i="1" s="1"/>
  <c r="AD60" i="1" s="1"/>
  <c r="AH58" i="1"/>
  <c r="AG58" i="1" s="1"/>
  <c r="AF58" i="1" s="1"/>
  <c r="AE58" i="1" s="1"/>
  <c r="AD58" i="1" s="1"/>
  <c r="AH55" i="1"/>
  <c r="AG55" i="1" s="1"/>
  <c r="AF55" i="1" s="1"/>
  <c r="AE55" i="1" s="1"/>
  <c r="AD55" i="1" s="1"/>
  <c r="AH57" i="1"/>
  <c r="AG57" i="1" s="1"/>
  <c r="AF57" i="1" s="1"/>
  <c r="AE57" i="1" s="1"/>
  <c r="AD57" i="1" s="1"/>
  <c r="AH56" i="1"/>
  <c r="AH27" i="1"/>
  <c r="AG27" i="1" s="1"/>
  <c r="AF27" i="1" s="1"/>
  <c r="AE27" i="1" s="1"/>
  <c r="AD27" i="1" s="1"/>
  <c r="AH74" i="9"/>
  <c r="AG74" i="9" s="1"/>
  <c r="AF74" i="9" s="1"/>
  <c r="AE74" i="9" s="1"/>
  <c r="AD74" i="9" s="1"/>
  <c r="L74" i="9" s="1"/>
  <c r="AM74" i="9" s="1"/>
  <c r="AL74" i="9" s="1"/>
  <c r="AK74" i="9" s="1"/>
  <c r="AJ74" i="9" s="1"/>
  <c r="AI74" i="9" s="1"/>
  <c r="K74" i="9" s="1"/>
  <c r="BD94" i="1"/>
  <c r="BD176" i="1"/>
  <c r="BD185" i="1"/>
  <c r="BK90" i="1"/>
  <c r="AY185" i="1"/>
  <c r="BD211" i="1"/>
  <c r="AY198" i="1"/>
  <c r="BD88" i="1"/>
  <c r="BD210" i="1"/>
  <c r="AY190" i="1"/>
  <c r="AY53" i="1"/>
  <c r="BD227" i="1"/>
  <c r="BK78" i="1"/>
  <c r="BK223" i="1"/>
  <c r="AY205" i="1"/>
  <c r="AY191" i="1"/>
  <c r="BD223" i="1"/>
  <c r="BD183" i="1"/>
  <c r="BD78" i="1"/>
  <c r="BJ51" i="1"/>
  <c r="AZ198" i="1"/>
  <c r="BD190" i="1"/>
  <c r="AZ190" i="1"/>
  <c r="BK16" i="1"/>
  <c r="AZ211" i="1"/>
  <c r="AZ49" i="1"/>
  <c r="BB211" i="1"/>
  <c r="BK115" i="1"/>
  <c r="BJ214" i="1"/>
  <c r="BD16" i="1"/>
  <c r="AZ37" i="1"/>
  <c r="AZ87" i="1"/>
  <c r="BJ98" i="1"/>
  <c r="BK183" i="1"/>
  <c r="BB227" i="1"/>
  <c r="BJ220" i="1"/>
  <c r="BK82" i="1"/>
  <c r="BK139" i="1"/>
  <c r="BJ154" i="1"/>
  <c r="AZ212" i="1"/>
  <c r="AZ219" i="1"/>
  <c r="BK88" i="1"/>
  <c r="BB190" i="1"/>
  <c r="BK12" i="1"/>
  <c r="BB146" i="1"/>
  <c r="BD53" i="1"/>
  <c r="BD25" i="1"/>
  <c r="BK206" i="1"/>
  <c r="BD219" i="1"/>
  <c r="BD202" i="1"/>
  <c r="BJ92" i="1"/>
  <c r="BB94" i="1"/>
  <c r="BK178" i="1"/>
  <c r="BJ90" i="1"/>
  <c r="BJ227" i="1"/>
  <c r="AY84" i="1"/>
  <c r="BD45" i="1"/>
  <c r="BK41" i="1"/>
  <c r="AY98" i="1"/>
  <c r="BD90" i="1"/>
  <c r="AY113" i="1"/>
  <c r="BD139" i="1"/>
  <c r="BK214" i="1"/>
  <c r="BD115" i="1"/>
  <c r="BK182" i="1"/>
  <c r="BD182" i="1"/>
  <c r="AY86" i="1"/>
  <c r="BK184" i="1"/>
  <c r="BK119" i="1"/>
  <c r="BK212" i="1"/>
  <c r="BD206" i="1"/>
  <c r="BK113" i="1"/>
  <c r="BK219" i="1"/>
  <c r="AY223" i="1"/>
  <c r="AH76" i="9"/>
  <c r="AG76" i="9" s="1"/>
  <c r="AF76" i="9" s="1"/>
  <c r="AE76" i="9" s="1"/>
  <c r="AD76" i="9" s="1"/>
  <c r="AH75" i="9"/>
  <c r="AG75" i="9" s="1"/>
  <c r="AF75" i="9" s="1"/>
  <c r="AE75" i="9" s="1"/>
  <c r="AD75" i="9" s="1"/>
  <c r="L75" i="9" s="1"/>
  <c r="AY203" i="9"/>
  <c r="AX184" i="9"/>
  <c r="BB184" i="9"/>
  <c r="BJ184" i="9"/>
  <c r="AY184" i="9"/>
  <c r="BC184" i="9"/>
  <c r="BG184" i="9"/>
  <c r="BI184" i="9"/>
  <c r="AZ184" i="9"/>
  <c r="BD184" i="9"/>
  <c r="BH184" i="9"/>
  <c r="AY179" i="9"/>
  <c r="BC179" i="9"/>
  <c r="BG179" i="9"/>
  <c r="BK179" i="9"/>
  <c r="AZ179" i="9"/>
  <c r="BD179" i="9"/>
  <c r="BH179" i="9"/>
  <c r="BF179" i="9"/>
  <c r="BE179" i="9"/>
  <c r="AX179" i="9"/>
  <c r="BB179" i="9"/>
  <c r="AX180" i="9"/>
  <c r="BB180" i="9"/>
  <c r="BF180" i="9"/>
  <c r="BJ180" i="9"/>
  <c r="BA180" i="9"/>
  <c r="AY180" i="9"/>
  <c r="BC180" i="9"/>
  <c r="BG180" i="9"/>
  <c r="BK180" i="9"/>
  <c r="BI180" i="9"/>
  <c r="AZ180" i="9"/>
  <c r="BD180" i="9"/>
  <c r="BH180" i="9"/>
  <c r="BL180" i="9"/>
  <c r="BE180" i="9"/>
  <c r="BM180" i="9"/>
  <c r="BL163" i="9"/>
  <c r="BL49" i="9"/>
  <c r="BD154" i="9"/>
  <c r="BL267" i="9"/>
  <c r="BL254" i="9"/>
  <c r="BL168" i="9"/>
  <c r="AZ41" i="9"/>
  <c r="AX41" i="9"/>
  <c r="BL91" i="9"/>
  <c r="BL80" i="9"/>
  <c r="BL51" i="9"/>
  <c r="BL20" i="9"/>
  <c r="BL233" i="9"/>
  <c r="BL238" i="9"/>
  <c r="BL229" i="9"/>
  <c r="BL157" i="9"/>
  <c r="BL67" i="9"/>
  <c r="BL83" i="9"/>
  <c r="BL120" i="9"/>
  <c r="BL18" i="9"/>
  <c r="BJ67" i="9"/>
  <c r="BJ92" i="9"/>
  <c r="BJ93" i="9"/>
  <c r="BJ89" i="9"/>
  <c r="BH83" i="9"/>
  <c r="BF73" i="9"/>
  <c r="BH73" i="9"/>
  <c r="BF89" i="9"/>
  <c r="BJ150" i="9"/>
  <c r="BJ246" i="9"/>
  <c r="BH19" i="9"/>
  <c r="BF67" i="9"/>
  <c r="AY46" i="9"/>
  <c r="BD20" i="9"/>
  <c r="BE56" i="9"/>
  <c r="BE75" i="9"/>
  <c r="BF32" i="9"/>
  <c r="BE238" i="9"/>
  <c r="BF88" i="9"/>
  <c r="BF119" i="9"/>
  <c r="BF47" i="9"/>
  <c r="BF19" i="9"/>
  <c r="BE263" i="9"/>
  <c r="BD51" i="9"/>
  <c r="BH56" i="9"/>
  <c r="BF69" i="9"/>
  <c r="BF49" i="9"/>
  <c r="BF109" i="9"/>
  <c r="BE169" i="9"/>
  <c r="BF9" i="9"/>
  <c r="AY64" i="9"/>
  <c r="BD73" i="9"/>
  <c r="BD31" i="9"/>
  <c r="BD138" i="9"/>
  <c r="BH80" i="9"/>
  <c r="BH55" i="9"/>
  <c r="BE191" i="9"/>
  <c r="BE67" i="9"/>
  <c r="BD33" i="9"/>
  <c r="BB158" i="9"/>
  <c r="BD75" i="9"/>
  <c r="BD60" i="9"/>
  <c r="BD47" i="9"/>
  <c r="BD69" i="9"/>
  <c r="AX9" i="9"/>
  <c r="BH74" i="9"/>
  <c r="BD157" i="9"/>
  <c r="BH66" i="9"/>
  <c r="BD135" i="9"/>
  <c r="BH94" i="9"/>
  <c r="BH78" i="9"/>
  <c r="BH47" i="9"/>
  <c r="BE163" i="9"/>
  <c r="BE229" i="9"/>
  <c r="BE120" i="9"/>
  <c r="BE87" i="1"/>
  <c r="BK137" i="1"/>
  <c r="BK45" i="1"/>
  <c r="BB41" i="1"/>
  <c r="BK51" i="1"/>
  <c r="BJ198" i="1"/>
  <c r="BK185" i="1"/>
  <c r="BK20" i="1"/>
  <c r="BB16" i="1"/>
  <c r="BB35" i="1"/>
  <c r="BK211" i="1"/>
  <c r="BB115" i="1"/>
  <c r="BJ115" i="1"/>
  <c r="BK80" i="1"/>
  <c r="BK25" i="1"/>
  <c r="BB224" i="1"/>
  <c r="BB113" i="1"/>
  <c r="BK174" i="1"/>
  <c r="BK17" i="1"/>
  <c r="BK154" i="1"/>
  <c r="BK227" i="1"/>
  <c r="BK84" i="1"/>
  <c r="BB39" i="1"/>
  <c r="BJ213" i="1"/>
  <c r="BB208" i="1"/>
  <c r="BJ191" i="1"/>
  <c r="BB191" i="1"/>
  <c r="BB45" i="1"/>
  <c r="BB219" i="1"/>
  <c r="BK198" i="1"/>
  <c r="BK190" i="1"/>
  <c r="BJ16" i="1"/>
  <c r="BB78" i="1"/>
  <c r="BJ14" i="1"/>
  <c r="BB119" i="1"/>
  <c r="BB185" i="1"/>
  <c r="BK30" i="1"/>
  <c r="BK86" i="1"/>
  <c r="BK87" i="1"/>
  <c r="BB87" i="1"/>
  <c r="BM141" i="1"/>
  <c r="BK150" i="1"/>
  <c r="BB183" i="1"/>
  <c r="BB147" i="1"/>
  <c r="BK155" i="1"/>
  <c r="BK37" i="1"/>
  <c r="BK49" i="1"/>
  <c r="BB139" i="1"/>
  <c r="BJ20" i="1"/>
  <c r="BB88" i="1"/>
  <c r="BK53" i="1"/>
  <c r="BJ146" i="1"/>
  <c r="BK191" i="1"/>
  <c r="BK94" i="1"/>
  <c r="BK39" i="1"/>
  <c r="BB223" i="1"/>
  <c r="BB53" i="1"/>
  <c r="AX213" i="1"/>
  <c r="AY51" i="1"/>
  <c r="AY49" i="1"/>
  <c r="AY115" i="1"/>
  <c r="AY12" i="1"/>
  <c r="AY204" i="1"/>
  <c r="AY103" i="1"/>
  <c r="AY37" i="1"/>
  <c r="AY20" i="1"/>
  <c r="BC183" i="1"/>
  <c r="AY45" i="1"/>
  <c r="AY16" i="1"/>
  <c r="BC39" i="1"/>
  <c r="AY206" i="1"/>
  <c r="AY30" i="1"/>
  <c r="AY214" i="1"/>
  <c r="AY150" i="1"/>
  <c r="AY183" i="1"/>
  <c r="BC204" i="1"/>
  <c r="BA204" i="1"/>
  <c r="AY180" i="1"/>
  <c r="BC146" i="1"/>
  <c r="AY119" i="1"/>
  <c r="AY116" i="1"/>
  <c r="BC23" i="1"/>
  <c r="AY94" i="1"/>
  <c r="AY178" i="1"/>
  <c r="Z6" i="1"/>
  <c r="AY78" i="1"/>
  <c r="AY90" i="1"/>
  <c r="AY139" i="1"/>
  <c r="AY182" i="1"/>
  <c r="AY95" i="1"/>
  <c r="AY88" i="1"/>
  <c r="AY146" i="1"/>
  <c r="AY219" i="1"/>
  <c r="AY41" i="1"/>
  <c r="BD141" i="1"/>
  <c r="BA23" i="1"/>
  <c r="AY35" i="1"/>
  <c r="BA113" i="1"/>
  <c r="BC211" i="1"/>
  <c r="BJ30" i="1"/>
  <c r="BA211" i="1"/>
  <c r="AY87" i="1"/>
  <c r="BJ132" i="1"/>
  <c r="AY128" i="1"/>
  <c r="AY154" i="1"/>
  <c r="BJ107" i="1"/>
  <c r="P6" i="1"/>
  <c r="BF25" i="1"/>
  <c r="AY28" i="1"/>
  <c r="BJ96" i="1"/>
  <c r="BJ129" i="1"/>
  <c r="AY39" i="1"/>
  <c r="BJ223" i="1"/>
  <c r="AY25" i="1"/>
  <c r="BJ49" i="1"/>
  <c r="AX10" i="1"/>
  <c r="BD91" i="1"/>
  <c r="BF35" i="1"/>
  <c r="BF204" i="1"/>
  <c r="BF87" i="1"/>
  <c r="BE39" i="1"/>
  <c r="BE211" i="1"/>
  <c r="BF219" i="1"/>
  <c r="BF113" i="1"/>
  <c r="BF223" i="1"/>
  <c r="T6" i="1"/>
  <c r="BF53" i="1"/>
  <c r="BF115" i="1"/>
  <c r="BF211" i="1"/>
  <c r="BF227" i="1"/>
  <c r="BF37" i="1"/>
  <c r="BF119" i="1"/>
  <c r="BJ206" i="1"/>
  <c r="BJ212" i="1"/>
  <c r="BJ219" i="1"/>
  <c r="AY104" i="1"/>
  <c r="BC35" i="1"/>
  <c r="BA219" i="1"/>
  <c r="BC78" i="1"/>
  <c r="BC119" i="1"/>
  <c r="BA206" i="1"/>
  <c r="BA115" i="1"/>
  <c r="BC45" i="1"/>
  <c r="BA183" i="1"/>
  <c r="BA78" i="1"/>
  <c r="BC223" i="1"/>
  <c r="BC94" i="1"/>
  <c r="BA86" i="1"/>
  <c r="BC185" i="1"/>
  <c r="BC16" i="1"/>
  <c r="BA35" i="1"/>
  <c r="BC86" i="1"/>
  <c r="BC25" i="1"/>
  <c r="BC120" i="1"/>
  <c r="BA88" i="1"/>
  <c r="BC53" i="1"/>
  <c r="BC12" i="1"/>
  <c r="BA16" i="1"/>
  <c r="N6" i="1"/>
  <c r="BC219" i="1"/>
  <c r="BC90" i="1"/>
  <c r="BC190" i="1"/>
  <c r="BA139" i="1"/>
  <c r="BA146" i="1"/>
  <c r="BA182" i="1"/>
  <c r="BC182" i="1"/>
  <c r="BC41" i="1"/>
  <c r="BA12" i="1"/>
  <c r="BA45" i="1"/>
  <c r="BA87" i="1"/>
  <c r="BC227" i="1"/>
  <c r="BC206" i="1"/>
  <c r="BC37" i="1"/>
  <c r="BA119" i="1"/>
  <c r="BC88" i="1"/>
  <c r="BA190" i="1"/>
  <c r="R6" i="1"/>
  <c r="BI98" i="1"/>
  <c r="BI190" i="1"/>
  <c r="BI16" i="1"/>
  <c r="BI206" i="1"/>
  <c r="BI204" i="1"/>
  <c r="BI50" i="1"/>
  <c r="BI154" i="1"/>
  <c r="BI30" i="1"/>
  <c r="BI219" i="1"/>
  <c r="BI90" i="1"/>
  <c r="BI51" i="1"/>
  <c r="BI86" i="1"/>
  <c r="BI198" i="1"/>
  <c r="BI46" i="1"/>
  <c r="BI31" i="1"/>
  <c r="BI191" i="1"/>
  <c r="BI223" i="1"/>
  <c r="BI78" i="1"/>
  <c r="BI211" i="1"/>
  <c r="BI45" i="1"/>
  <c r="BI87" i="1"/>
  <c r="BI115" i="1"/>
  <c r="BI12" i="1"/>
  <c r="BI227" i="1"/>
  <c r="BI82" i="1"/>
  <c r="BI88" i="1"/>
  <c r="BI43" i="1"/>
  <c r="BI113" i="1"/>
  <c r="BI146" i="1"/>
  <c r="BI185" i="1"/>
  <c r="BI214" i="1"/>
  <c r="BI20" i="1"/>
  <c r="BI212" i="1"/>
  <c r="BC129" i="1"/>
  <c r="BK129" i="1"/>
  <c r="BI15" i="9"/>
  <c r="AX35" i="9"/>
  <c r="BI57" i="9"/>
  <c r="BF64" i="9"/>
  <c r="BI221" i="9"/>
  <c r="BE64" i="9"/>
  <c r="BI259" i="9"/>
  <c r="BG9" i="9"/>
  <c r="BI157" i="9"/>
  <c r="AZ11" i="9"/>
  <c r="BI163" i="9"/>
  <c r="BM46" i="9"/>
  <c r="BH46" i="9"/>
  <c r="AZ35" i="9"/>
  <c r="BA11" i="9"/>
  <c r="BC35" i="9"/>
  <c r="BK35" i="9"/>
  <c r="BH11" i="9"/>
  <c r="BE9" i="9"/>
  <c r="AZ46" i="9"/>
  <c r="AZ9" i="9"/>
  <c r="BC64" i="9"/>
  <c r="BH9" i="9"/>
  <c r="AY35" i="9"/>
  <c r="AX11" i="9"/>
  <c r="BE11" i="9"/>
  <c r="BL46" i="9"/>
  <c r="BA35" i="9"/>
  <c r="AY11" i="9"/>
  <c r="BC46" i="9"/>
  <c r="BC9" i="9"/>
  <c r="BA9" i="9"/>
  <c r="BF41" i="9"/>
  <c r="BK193" i="9"/>
  <c r="BF120" i="9"/>
  <c r="BK175" i="9"/>
  <c r="BK90" i="9"/>
  <c r="BK25" i="9"/>
  <c r="BL73" i="9"/>
  <c r="BK187" i="9"/>
  <c r="BK204" i="9"/>
  <c r="BH93" i="9"/>
  <c r="BH71" i="9"/>
  <c r="BF56" i="9"/>
  <c r="AX37" i="9"/>
  <c r="BK169" i="9"/>
  <c r="BK47" i="9"/>
  <c r="BK230" i="9"/>
  <c r="BH92" i="9"/>
  <c r="BH68" i="9"/>
  <c r="BH33" i="9"/>
  <c r="O6" i="9"/>
  <c r="BF51" i="9"/>
  <c r="BF191" i="9"/>
  <c r="BH24" i="9"/>
  <c r="BK69" i="9"/>
  <c r="BK83" i="9"/>
  <c r="BK157" i="9"/>
  <c r="BK78" i="9"/>
  <c r="BK19" i="9"/>
  <c r="BK238" i="9"/>
  <c r="BH89" i="9"/>
  <c r="BH67" i="9"/>
  <c r="BH29" i="9"/>
  <c r="BF87" i="9"/>
  <c r="BF35" i="9"/>
  <c r="BF80" i="9"/>
  <c r="BF30" i="9"/>
  <c r="BF84" i="9"/>
  <c r="BK267" i="9"/>
  <c r="BK229" i="9"/>
  <c r="AZ22" i="9"/>
  <c r="BK105" i="9"/>
  <c r="BL252" i="9"/>
  <c r="BH88" i="9"/>
  <c r="BH60" i="9"/>
  <c r="BH25" i="9"/>
  <c r="BE73" i="9"/>
  <c r="BE30" i="9"/>
  <c r="BE159" i="9"/>
  <c r="BE267" i="9"/>
  <c r="AX26" i="9"/>
  <c r="BA24" i="9"/>
  <c r="AX162" i="9"/>
  <c r="BC206" i="9"/>
  <c r="AX228" i="9"/>
  <c r="BC24" i="9"/>
  <c r="BA209" i="9"/>
  <c r="BF37" i="9"/>
  <c r="AZ203" i="9"/>
  <c r="AZ206" i="9"/>
  <c r="AZ24" i="9"/>
  <c r="AY37" i="9"/>
  <c r="AY209" i="9"/>
  <c r="BA37" i="9"/>
  <c r="BC201" i="9"/>
  <c r="BC228" i="9"/>
  <c r="AZ162" i="9"/>
  <c r="BL37" i="9"/>
  <c r="BM37" i="9"/>
  <c r="AY175" i="9"/>
  <c r="BK201" i="9"/>
  <c r="AX122" i="9"/>
  <c r="BK209" i="9"/>
  <c r="AZ37" i="9"/>
  <c r="BM162" i="9"/>
  <c r="BK37" i="9"/>
  <c r="AY206" i="9"/>
  <c r="BM228" i="9"/>
  <c r="AX22" i="9"/>
  <c r="BA201" i="9"/>
  <c r="AY204" i="9"/>
  <c r="BF26" i="9"/>
  <c r="BB27" i="9"/>
  <c r="BK50" i="1"/>
  <c r="AX178" i="1"/>
  <c r="AZ104" i="1"/>
  <c r="X6" i="1"/>
  <c r="BI35" i="1"/>
  <c r="BL91" i="1"/>
  <c r="AZ147" i="1"/>
  <c r="BI129" i="1"/>
  <c r="BI225" i="1"/>
  <c r="BB202" i="1"/>
  <c r="BA223" i="1"/>
  <c r="BA117" i="1"/>
  <c r="BF141" i="1"/>
  <c r="BF78" i="1"/>
  <c r="U6" i="1"/>
  <c r="BI32" i="1"/>
  <c r="M6" i="1"/>
  <c r="O6" i="1"/>
  <c r="BI37" i="1"/>
  <c r="BI39" i="1"/>
  <c r="BI49" i="1"/>
  <c r="BE206" i="1"/>
  <c r="BF39" i="1"/>
  <c r="AY213" i="1"/>
  <c r="BD147" i="1"/>
  <c r="BM91" i="1"/>
  <c r="BA91" i="1"/>
  <c r="BD180" i="1"/>
  <c r="AY46" i="1"/>
  <c r="BI91" i="1"/>
  <c r="BA147" i="1"/>
  <c r="BK91" i="1"/>
  <c r="BC91" i="1"/>
  <c r="AY91" i="1"/>
  <c r="BL147" i="1"/>
  <c r="BI104" i="1"/>
  <c r="BK225" i="1"/>
  <c r="AZ213" i="1"/>
  <c r="BM155" i="1"/>
  <c r="BA225" i="1"/>
  <c r="BM205" i="1"/>
  <c r="BC172" i="1"/>
  <c r="BI213" i="1"/>
  <c r="BK104" i="1"/>
  <c r="BI199" i="1"/>
  <c r="BJ225" i="1"/>
  <c r="BJ104" i="1"/>
  <c r="BI155" i="1"/>
  <c r="AZ172" i="1"/>
  <c r="AX175" i="1"/>
  <c r="BB10" i="1"/>
  <c r="AY50" i="1"/>
  <c r="BJ174" i="1"/>
  <c r="BL24" i="1"/>
  <c r="BD172" i="1"/>
  <c r="AX172" i="1"/>
  <c r="AZ174" i="1"/>
  <c r="BJ50" i="1"/>
  <c r="AZ50" i="1"/>
  <c r="BM174" i="1"/>
  <c r="BD128" i="1"/>
  <c r="AY172" i="1"/>
  <c r="AZ155" i="1"/>
  <c r="BL155" i="1"/>
  <c r="BL10" i="1"/>
  <c r="BK10" i="1"/>
  <c r="BA10" i="1"/>
  <c r="BI221" i="1"/>
  <c r="AY10" i="1"/>
  <c r="BB221" i="1"/>
  <c r="BJ155" i="1"/>
  <c r="BI194" i="1"/>
  <c r="BD10" i="1"/>
  <c r="BA79" i="1"/>
  <c r="BK175" i="1"/>
  <c r="BJ172" i="1"/>
  <c r="AY155" i="1"/>
  <c r="BA128" i="1"/>
  <c r="BM225" i="1"/>
  <c r="BJ175" i="1"/>
  <c r="BB43" i="1"/>
  <c r="AX155" i="1"/>
  <c r="BA172" i="1"/>
  <c r="BC10" i="1"/>
  <c r="BM10" i="1"/>
  <c r="AZ225" i="1"/>
  <c r="BL104" i="1"/>
  <c r="AX225" i="1"/>
  <c r="BM92" i="1"/>
  <c r="AY175" i="1"/>
  <c r="BL175" i="1"/>
  <c r="AX199" i="1"/>
  <c r="BC186" i="1"/>
  <c r="BL174" i="1"/>
  <c r="BD174" i="1"/>
  <c r="BJ91" i="1"/>
  <c r="BL208" i="1"/>
  <c r="BM121" i="1"/>
  <c r="BC175" i="1"/>
  <c r="BL172" i="1"/>
  <c r="AZ91" i="1"/>
  <c r="BB174" i="1"/>
  <c r="BK199" i="1"/>
  <c r="BK28" i="1"/>
  <c r="BA224" i="1"/>
  <c r="BD175" i="1"/>
  <c r="BK172" i="1"/>
  <c r="AZ221" i="1"/>
  <c r="AY174" i="1"/>
  <c r="BI174" i="1"/>
  <c r="AZ199" i="1"/>
  <c r="BI28" i="1"/>
  <c r="BC174" i="1"/>
  <c r="AZ208" i="1"/>
  <c r="BA175" i="1"/>
  <c r="BB172" i="1"/>
  <c r="BD92" i="1"/>
  <c r="AX174" i="1"/>
  <c r="BM199" i="1"/>
  <c r="BI172" i="1"/>
  <c r="AX17" i="1"/>
  <c r="BK92" i="1"/>
  <c r="BM175" i="1"/>
  <c r="BJ217" i="1"/>
  <c r="BL205" i="1"/>
  <c r="BM186" i="1"/>
  <c r="BA174" i="1"/>
  <c r="AY225" i="1"/>
  <c r="AY137" i="1"/>
  <c r="AX104" i="1"/>
  <c r="BB225" i="1"/>
  <c r="BC225" i="1"/>
  <c r="BD225" i="1"/>
  <c r="BM213" i="1"/>
  <c r="BL213" i="1"/>
  <c r="BA178" i="1"/>
  <c r="AX184" i="1"/>
  <c r="BJ194" i="1"/>
  <c r="BM32" i="1"/>
  <c r="BM178" i="1"/>
  <c r="AY32" i="1"/>
  <c r="AZ96" i="1"/>
  <c r="AY96" i="1"/>
  <c r="BM36" i="1"/>
  <c r="BM194" i="1"/>
  <c r="AZ194" i="1"/>
  <c r="AX96" i="1"/>
  <c r="BC221" i="1"/>
  <c r="BA221" i="1"/>
  <c r="BM117" i="1"/>
  <c r="BK96" i="1"/>
  <c r="BL178" i="1"/>
  <c r="BJ32" i="1"/>
  <c r="AZ178" i="1"/>
  <c r="BJ184" i="1"/>
  <c r="BK194" i="1"/>
  <c r="BI96" i="1"/>
  <c r="BI121" i="1"/>
  <c r="BK221" i="1"/>
  <c r="BC178" i="1"/>
  <c r="BD221" i="1"/>
  <c r="AZ32" i="1"/>
  <c r="AY121" i="1"/>
  <c r="BJ178" i="1"/>
  <c r="BD178" i="1"/>
  <c r="AY194" i="1"/>
  <c r="AY31" i="1"/>
  <c r="AY221" i="1"/>
  <c r="BL32" i="1"/>
  <c r="BI178" i="1"/>
  <c r="BM96" i="1"/>
  <c r="BC121" i="1"/>
  <c r="BL184" i="1"/>
  <c r="BL194" i="1"/>
  <c r="BL96" i="1"/>
  <c r="BB178" i="1"/>
  <c r="BC220" i="1"/>
  <c r="AY200" i="1"/>
  <c r="BJ186" i="1"/>
  <c r="AX32" i="1"/>
  <c r="BH208" i="1"/>
  <c r="AZ92" i="1"/>
  <c r="BA46" i="1"/>
  <c r="BK46" i="1"/>
  <c r="BL129" i="1"/>
  <c r="BD14" i="1"/>
  <c r="BM14" i="1"/>
  <c r="AY14" i="1"/>
  <c r="AZ129" i="1"/>
  <c r="AX92" i="1"/>
  <c r="BC208" i="1"/>
  <c r="BL217" i="1"/>
  <c r="BE208" i="1"/>
  <c r="BA92" i="1"/>
  <c r="AX141" i="1"/>
  <c r="BA14" i="1"/>
  <c r="BM129" i="1"/>
  <c r="BB92" i="1"/>
  <c r="BI141" i="1"/>
  <c r="BA217" i="1"/>
  <c r="BM202" i="1"/>
  <c r="BM208" i="1"/>
  <c r="BC141" i="1"/>
  <c r="BL28" i="1"/>
  <c r="BB14" i="1"/>
  <c r="BL14" i="1"/>
  <c r="BK202" i="1"/>
  <c r="BJ208" i="1"/>
  <c r="AX208" i="1"/>
  <c r="AY92" i="1"/>
  <c r="BB141" i="1"/>
  <c r="BC217" i="1"/>
  <c r="BK217" i="1"/>
  <c r="BC14" i="1"/>
  <c r="BB129" i="1"/>
  <c r="BL92" i="1"/>
  <c r="AY141" i="1"/>
  <c r="BM28" i="1"/>
  <c r="BI14" i="1"/>
  <c r="BK208" i="1"/>
  <c r="AX129" i="1"/>
  <c r="BA208" i="1"/>
  <c r="AY208" i="1"/>
  <c r="BK186" i="1"/>
  <c r="AZ28" i="1"/>
  <c r="AX217" i="1"/>
  <c r="AZ192" i="1"/>
  <c r="BC92" i="1"/>
  <c r="BI92" i="1"/>
  <c r="BA129" i="1"/>
  <c r="AZ141" i="1"/>
  <c r="AX28" i="1"/>
  <c r="AZ14" i="1"/>
  <c r="AX224" i="1"/>
  <c r="BD120" i="1"/>
  <c r="BA202" i="1"/>
  <c r="BI208" i="1"/>
  <c r="AY217" i="1"/>
  <c r="AY129" i="1"/>
  <c r="BK141" i="1"/>
  <c r="BK14" i="1"/>
  <c r="BD129" i="1"/>
  <c r="BD208" i="1"/>
  <c r="BL186" i="1"/>
  <c r="AX50" i="1"/>
  <c r="BL202" i="1"/>
  <c r="BM50" i="1"/>
  <c r="BJ210" i="1"/>
  <c r="BD217" i="1"/>
  <c r="BC210" i="1"/>
  <c r="BA24" i="1"/>
  <c r="AY24" i="1"/>
  <c r="BM24" i="1"/>
  <c r="BL121" i="1"/>
  <c r="AZ121" i="1"/>
  <c r="BB121" i="1"/>
  <c r="BM120" i="1"/>
  <c r="AY120" i="1"/>
  <c r="BK121" i="1"/>
  <c r="BA121" i="1"/>
  <c r="AZ117" i="1"/>
  <c r="BD121" i="1"/>
  <c r="BL117" i="1"/>
  <c r="BI205" i="1"/>
  <c r="AX205" i="1"/>
  <c r="BD205" i="1"/>
  <c r="BC205" i="1"/>
  <c r="BK205" i="1"/>
  <c r="BB91" i="1"/>
  <c r="BK147" i="1"/>
  <c r="BI147" i="1"/>
  <c r="BC147" i="1"/>
  <c r="AX107" i="1"/>
  <c r="BC132" i="1"/>
  <c r="BA210" i="1"/>
  <c r="BK32" i="1"/>
  <c r="BB117" i="1"/>
  <c r="BK213" i="1"/>
  <c r="Q6" i="1"/>
  <c r="Y6" i="1"/>
  <c r="BM132" i="1"/>
  <c r="AZ175" i="1"/>
  <c r="L72" i="1"/>
  <c r="BK117" i="1"/>
  <c r="BI175" i="1"/>
  <c r="BE219" i="1"/>
  <c r="AZ220" i="1"/>
  <c r="BD132" i="1"/>
  <c r="BK210" i="1"/>
  <c r="BA205" i="1"/>
  <c r="BB205" i="1"/>
  <c r="BE119" i="1"/>
  <c r="AY147" i="1"/>
  <c r="BJ147" i="1"/>
  <c r="AY132" i="1"/>
  <c r="BC117" i="1"/>
  <c r="BE115" i="1"/>
  <c r="BE227" i="1"/>
  <c r="AY246" i="9"/>
  <c r="BA22" i="9"/>
  <c r="AY26" i="9"/>
  <c r="BE26" i="9"/>
  <c r="BA26" i="9"/>
  <c r="BC26" i="9"/>
  <c r="AH40" i="9"/>
  <c r="AG40" i="9" s="1"/>
  <c r="AF40" i="9" s="1"/>
  <c r="AE40" i="9" s="1"/>
  <c r="AD40" i="9" s="1"/>
  <c r="AV40" i="9"/>
  <c r="W6" i="9"/>
  <c r="N6" i="9"/>
  <c r="AH39" i="9"/>
  <c r="AG39" i="9" s="1"/>
  <c r="AF39" i="9" s="1"/>
  <c r="AE39" i="9" s="1"/>
  <c r="AD39" i="9" s="1"/>
  <c r="AH38" i="9"/>
  <c r="AG38" i="9" s="1"/>
  <c r="AF38" i="9" s="1"/>
  <c r="AE38" i="9" s="1"/>
  <c r="AD38" i="9" s="1"/>
  <c r="AZ133" i="9"/>
  <c r="BB169" i="9"/>
  <c r="BB163" i="9"/>
  <c r="BK11" i="9"/>
  <c r="BB41" i="9"/>
  <c r="BK9" i="9"/>
  <c r="BK64" i="9"/>
  <c r="BK243" i="9"/>
  <c r="BK84" i="9"/>
  <c r="BD107" i="9"/>
  <c r="BK119" i="9"/>
  <c r="BK18" i="9"/>
  <c r="BK75" i="9"/>
  <c r="AZ144" i="9"/>
  <c r="AH36" i="9"/>
  <c r="AG36" i="9" s="1"/>
  <c r="AF36" i="9" s="1"/>
  <c r="AE36" i="9" s="1"/>
  <c r="AD36" i="9" s="1"/>
  <c r="BE193" i="9"/>
  <c r="AH37" i="9"/>
  <c r="AG37" i="9" s="1"/>
  <c r="AF37" i="9" s="1"/>
  <c r="AE37" i="9" s="1"/>
  <c r="AD37" i="9" s="1"/>
  <c r="BB58" i="9"/>
  <c r="BB61" i="9"/>
  <c r="BC237" i="9"/>
  <c r="AZ226" i="9"/>
  <c r="BB93" i="9"/>
  <c r="BB80" i="9"/>
  <c r="BB28" i="9"/>
  <c r="BK128" i="9"/>
  <c r="BK85" i="9"/>
  <c r="BB18" i="9"/>
  <c r="BK135" i="9"/>
  <c r="BK30" i="9"/>
  <c r="BK20" i="9"/>
  <c r="BD18" i="9"/>
  <c r="AX148" i="9"/>
  <c r="BK149" i="9"/>
  <c r="R6" i="9"/>
  <c r="BE81" i="9"/>
  <c r="AH35" i="9"/>
  <c r="AG35" i="9" s="1"/>
  <c r="AF35" i="9" s="1"/>
  <c r="AE35" i="9" s="1"/>
  <c r="AD35" i="9" s="1"/>
  <c r="AZ259" i="9"/>
  <c r="BD220" i="9"/>
  <c r="AZ232" i="9"/>
  <c r="BK32" i="9"/>
  <c r="BK106" i="9"/>
  <c r="BK218" i="9"/>
  <c r="BF91" i="9"/>
  <c r="BE223" i="9"/>
  <c r="AV39" i="9"/>
  <c r="BB89" i="9"/>
  <c r="BA233" i="9"/>
  <c r="BB51" i="9"/>
  <c r="AX220" i="9"/>
  <c r="BK60" i="9"/>
  <c r="BB13" i="9"/>
  <c r="BK15" i="9"/>
  <c r="BK67" i="9"/>
  <c r="BK88" i="9"/>
  <c r="BK120" i="9"/>
  <c r="BK33" i="9"/>
  <c r="BK31" i="9"/>
  <c r="AX237" i="9"/>
  <c r="BD126" i="9"/>
  <c r="BH42" i="9"/>
  <c r="BH84" i="9"/>
  <c r="BH61" i="9"/>
  <c r="BH30" i="9"/>
  <c r="BF85" i="9"/>
  <c r="BE61" i="9"/>
  <c r="BF11" i="9"/>
  <c r="BE80" i="9"/>
  <c r="BF28" i="9"/>
  <c r="BE209" i="9"/>
  <c r="BA144" i="9"/>
  <c r="AY144" i="9"/>
  <c r="BK144" i="9"/>
  <c r="AH259" i="9"/>
  <c r="AG259" i="9" s="1"/>
  <c r="AF259" i="9" s="1"/>
  <c r="AE259" i="9" s="1"/>
  <c r="AD259" i="9" s="1"/>
  <c r="L259" i="9" s="1"/>
  <c r="AG243" i="9"/>
  <c r="AF243" i="9" s="1"/>
  <c r="AE243" i="9" s="1"/>
  <c r="AD243" i="9" s="1"/>
  <c r="BB140" i="1"/>
  <c r="BB9" i="1"/>
  <c r="U2" i="9"/>
  <c r="AH143" i="9"/>
  <c r="AG143" i="9" s="1"/>
  <c r="AF143" i="9" s="1"/>
  <c r="AE143" i="9" s="1"/>
  <c r="AD143" i="9" s="1"/>
  <c r="L143" i="9" s="1"/>
  <c r="AM143" i="9" s="1"/>
  <c r="AL143" i="9" s="1"/>
  <c r="AK143" i="9" s="1"/>
  <c r="AJ143" i="9" s="1"/>
  <c r="AI143" i="9" s="1"/>
  <c r="K143" i="9" s="1"/>
  <c r="U3" i="9"/>
  <c r="AZ131" i="9"/>
  <c r="BI131" i="9"/>
  <c r="U3" i="1"/>
  <c r="U2" i="1"/>
  <c r="AV261" i="9"/>
  <c r="AH154" i="9"/>
  <c r="AG154" i="9" s="1"/>
  <c r="AF154" i="9" s="1"/>
  <c r="AE154" i="9" s="1"/>
  <c r="AD154" i="9" s="1"/>
  <c r="L154" i="9" s="1"/>
  <c r="AM154" i="9" s="1"/>
  <c r="AL154" i="9" s="1"/>
  <c r="AK154" i="9" s="1"/>
  <c r="AJ154" i="9" s="1"/>
  <c r="AI154" i="9" s="1"/>
  <c r="K154" i="9" s="1"/>
  <c r="AH159" i="1"/>
  <c r="AG159" i="1" s="1"/>
  <c r="AH221" i="9"/>
  <c r="AG221" i="9" s="1"/>
  <c r="AF221" i="9" s="1"/>
  <c r="AE221" i="9" s="1"/>
  <c r="AD221" i="9" s="1"/>
  <c r="L221" i="9" s="1"/>
  <c r="AH172" i="9"/>
  <c r="AG172" i="9" s="1"/>
  <c r="AF172" i="9" s="1"/>
  <c r="AE172" i="9" s="1"/>
  <c r="AD172" i="9" s="1"/>
  <c r="L172" i="9" s="1"/>
  <c r="AM172" i="9" s="1"/>
  <c r="BC137" i="1"/>
  <c r="AZ137" i="1"/>
  <c r="BI137" i="1"/>
  <c r="BL137" i="1"/>
  <c r="BD137" i="1"/>
  <c r="BB137" i="1"/>
  <c r="BM137" i="1"/>
  <c r="BK120" i="1"/>
  <c r="BB120" i="1"/>
  <c r="BI120" i="1"/>
  <c r="L99" i="1"/>
  <c r="AM99" i="1" s="1"/>
  <c r="AL99" i="1" s="1"/>
  <c r="AK99" i="1" s="1"/>
  <c r="AJ99" i="1" s="1"/>
  <c r="AI99" i="1" s="1"/>
  <c r="K99" i="1" s="1"/>
  <c r="BI79" i="1"/>
  <c r="AZ79" i="1"/>
  <c r="L126" i="9"/>
  <c r="AM126" i="9" s="1"/>
  <c r="AL126" i="9" s="1"/>
  <c r="BB36" i="1"/>
  <c r="BC36" i="1"/>
  <c r="AX36" i="1"/>
  <c r="AD204" i="1"/>
  <c r="AD205" i="1"/>
  <c r="AH204" i="1"/>
  <c r="AG204" i="1" s="1"/>
  <c r="AF204" i="1" s="1"/>
  <c r="AE204" i="1" s="1"/>
  <c r="AH205" i="1"/>
  <c r="AG205" i="1" s="1"/>
  <c r="AF205" i="1" s="1"/>
  <c r="AE205" i="1" s="1"/>
  <c r="AH203" i="1"/>
  <c r="AG203" i="1" s="1"/>
  <c r="AF203" i="1" s="1"/>
  <c r="AE203" i="1" s="1"/>
  <c r="AD203" i="1" s="1"/>
  <c r="AP203" i="1"/>
  <c r="AP206" i="1"/>
  <c r="AZ202" i="1"/>
  <c r="BC202" i="1"/>
  <c r="AP202" i="1"/>
  <c r="AH202" i="1"/>
  <c r="AG202" i="1" s="1"/>
  <c r="AF202" i="1" s="1"/>
  <c r="AE202" i="1" s="1"/>
  <c r="AD202" i="1" s="1"/>
  <c r="AP204" i="1"/>
  <c r="AP205" i="1"/>
  <c r="AP180" i="1"/>
  <c r="AV184" i="1" s="1"/>
  <c r="AH182" i="1"/>
  <c r="AG182" i="1" s="1"/>
  <c r="AF182" i="1" s="1"/>
  <c r="AE182" i="1" s="1"/>
  <c r="AP181" i="1"/>
  <c r="AP184" i="1"/>
  <c r="AR184" i="1" s="1"/>
  <c r="AD182" i="1"/>
  <c r="AP182" i="1"/>
  <c r="AP183" i="1"/>
  <c r="AD180" i="1"/>
  <c r="BA180" i="1"/>
  <c r="AE180" i="1"/>
  <c r="AF180" i="1"/>
  <c r="AH180" i="1"/>
  <c r="AG180" i="1" s="1"/>
  <c r="AD161" i="1"/>
  <c r="AE160" i="1"/>
  <c r="AH161" i="1"/>
  <c r="AG161" i="1" s="1"/>
  <c r="AF161" i="1" s="1"/>
  <c r="AE161" i="1" s="1"/>
  <c r="AF159" i="1"/>
  <c r="AP159" i="1"/>
  <c r="AV166" i="1" s="1"/>
  <c r="AH160" i="1"/>
  <c r="AG160" i="1" s="1"/>
  <c r="AF160" i="1" s="1"/>
  <c r="AP160" i="1"/>
  <c r="AP161" i="1"/>
  <c r="AP163" i="1"/>
  <c r="AD160" i="1"/>
  <c r="AP162" i="1"/>
  <c r="AE159" i="1"/>
  <c r="AD159" i="1"/>
  <c r="AH153" i="9"/>
  <c r="AG153" i="9" s="1"/>
  <c r="AF153" i="9" s="1"/>
  <c r="AE153" i="9" s="1"/>
  <c r="AD153" i="9" s="1"/>
  <c r="L153" i="9" s="1"/>
  <c r="AM153" i="9" s="1"/>
  <c r="AL153" i="9" s="1"/>
  <c r="AK153" i="9" s="1"/>
  <c r="AJ153" i="9" s="1"/>
  <c r="AI153" i="9" s="1"/>
  <c r="K153" i="9" s="1"/>
  <c r="AH148" i="9"/>
  <c r="AG148" i="9" s="1"/>
  <c r="AF148" i="9" s="1"/>
  <c r="AE148" i="9" s="1"/>
  <c r="AD148" i="9" s="1"/>
  <c r="L148" i="9" s="1"/>
  <c r="AM148" i="9" s="1"/>
  <c r="AL148" i="9" s="1"/>
  <c r="AK148" i="9" s="1"/>
  <c r="AJ148" i="9" s="1"/>
  <c r="AI148" i="9" s="1"/>
  <c r="K148" i="9" s="1"/>
  <c r="AH151" i="9"/>
  <c r="AG151" i="9" s="1"/>
  <c r="AF151" i="9" s="1"/>
  <c r="AE151" i="9" s="1"/>
  <c r="AD151" i="9" s="1"/>
  <c r="L151" i="9" s="1"/>
  <c r="AM151" i="9" s="1"/>
  <c r="AL151" i="9" s="1"/>
  <c r="AK151" i="9" s="1"/>
  <c r="AJ151" i="9" s="1"/>
  <c r="AI151" i="9" s="1"/>
  <c r="K151" i="9" s="1"/>
  <c r="AH146" i="9"/>
  <c r="AG146" i="9" s="1"/>
  <c r="AF146" i="9" s="1"/>
  <c r="AE146" i="9" s="1"/>
  <c r="AD146" i="9" s="1"/>
  <c r="L146" i="9" s="1"/>
  <c r="AM146" i="9" s="1"/>
  <c r="AL146" i="9" s="1"/>
  <c r="AK146" i="9" s="1"/>
  <c r="AJ146" i="9" s="1"/>
  <c r="AI146" i="9" s="1"/>
  <c r="K146" i="9" s="1"/>
  <c r="AH140" i="9"/>
  <c r="AG140" i="9" s="1"/>
  <c r="AF140" i="9" s="1"/>
  <c r="AE140" i="9" s="1"/>
  <c r="AD140" i="9" s="1"/>
  <c r="L140" i="9" s="1"/>
  <c r="AM140" i="9" s="1"/>
  <c r="AL140" i="9" s="1"/>
  <c r="AK140" i="9" s="1"/>
  <c r="AJ140" i="9" s="1"/>
  <c r="AI140" i="9" s="1"/>
  <c r="K140" i="9" s="1"/>
  <c r="AH139" i="9"/>
  <c r="AG139" i="9" s="1"/>
  <c r="AF139" i="9" s="1"/>
  <c r="AE139" i="9" s="1"/>
  <c r="AD139" i="9" s="1"/>
  <c r="L139" i="9" s="1"/>
  <c r="AM139" i="9" s="1"/>
  <c r="AL139" i="9" s="1"/>
  <c r="AK139" i="9" s="1"/>
  <c r="AJ139" i="9" s="1"/>
  <c r="AI139" i="9" s="1"/>
  <c r="K139" i="9" s="1"/>
  <c r="AH137" i="9"/>
  <c r="AG137" i="9" s="1"/>
  <c r="AF137" i="9" s="1"/>
  <c r="AE137" i="9" s="1"/>
  <c r="AD137" i="9" s="1"/>
  <c r="L137" i="9" s="1"/>
  <c r="AM137" i="9" s="1"/>
  <c r="AL137" i="9" s="1"/>
  <c r="AK137" i="9" s="1"/>
  <c r="AJ137" i="9" s="1"/>
  <c r="AI137" i="9" s="1"/>
  <c r="K137" i="9" s="1"/>
  <c r="AH135" i="9"/>
  <c r="AG135" i="9" s="1"/>
  <c r="AF135" i="9" s="1"/>
  <c r="AE135" i="9" s="1"/>
  <c r="AD135" i="9" s="1"/>
  <c r="L135" i="9" s="1"/>
  <c r="AM135" i="9" s="1"/>
  <c r="AL135" i="9" s="1"/>
  <c r="AK135" i="9" s="1"/>
  <c r="AJ135" i="9" s="1"/>
  <c r="AI135" i="9" s="1"/>
  <c r="K135" i="9" s="1"/>
  <c r="AH133" i="9"/>
  <c r="AG133" i="9" s="1"/>
  <c r="AF133" i="9" s="1"/>
  <c r="AE133" i="9" s="1"/>
  <c r="AD133" i="9" s="1"/>
  <c r="L133" i="9" s="1"/>
  <c r="AM133" i="9" s="1"/>
  <c r="AL133" i="9" s="1"/>
  <c r="AK133" i="9" s="1"/>
  <c r="AJ133" i="9" s="1"/>
  <c r="AI133" i="9" s="1"/>
  <c r="K133" i="9" s="1"/>
  <c r="AH132" i="9"/>
  <c r="AG132" i="9" s="1"/>
  <c r="AF132" i="9" s="1"/>
  <c r="AE132" i="9" s="1"/>
  <c r="AD132" i="9" s="1"/>
  <c r="L132" i="9" s="1"/>
  <c r="AM132" i="9" s="1"/>
  <c r="AL132" i="9" s="1"/>
  <c r="AK132" i="9" s="1"/>
  <c r="AJ132" i="9" s="1"/>
  <c r="AI132" i="9" s="1"/>
  <c r="K132" i="9" s="1"/>
  <c r="AH131" i="9"/>
  <c r="AG131" i="9" s="1"/>
  <c r="AF131" i="9" s="1"/>
  <c r="AE131" i="9" s="1"/>
  <c r="AD131" i="9" s="1"/>
  <c r="L131" i="9" s="1"/>
  <c r="AM131" i="9" s="1"/>
  <c r="AL131" i="9" s="1"/>
  <c r="AK131" i="9" s="1"/>
  <c r="AJ131" i="9" s="1"/>
  <c r="AI131" i="9" s="1"/>
  <c r="K131" i="9" s="1"/>
  <c r="AH134" i="9"/>
  <c r="AG134" i="9" s="1"/>
  <c r="AF134" i="9" s="1"/>
  <c r="AE134" i="9" s="1"/>
  <c r="AD134" i="9" s="1"/>
  <c r="L134" i="9" s="1"/>
  <c r="AM134" i="9" s="1"/>
  <c r="AL134" i="9" s="1"/>
  <c r="AK134" i="9" s="1"/>
  <c r="AJ134" i="9" s="1"/>
  <c r="AI134" i="9" s="1"/>
  <c r="K134" i="9" s="1"/>
  <c r="AH155" i="9"/>
  <c r="AG155" i="9" s="1"/>
  <c r="AF155" i="9" s="1"/>
  <c r="AE155" i="9" s="1"/>
  <c r="AD155" i="9" s="1"/>
  <c r="AH152" i="9"/>
  <c r="AG152" i="9" s="1"/>
  <c r="AF152" i="9" s="1"/>
  <c r="AE152" i="9" s="1"/>
  <c r="AD152" i="9" s="1"/>
  <c r="L152" i="9" s="1"/>
  <c r="AM152" i="9" s="1"/>
  <c r="AL152" i="9" s="1"/>
  <c r="AK152" i="9" s="1"/>
  <c r="AJ152" i="9" s="1"/>
  <c r="AI152" i="9" s="1"/>
  <c r="K152" i="9" s="1"/>
  <c r="AH150" i="9"/>
  <c r="AG150" i="9" s="1"/>
  <c r="AF150" i="9" s="1"/>
  <c r="AE150" i="9" s="1"/>
  <c r="AD150" i="9" s="1"/>
  <c r="AH149" i="9"/>
  <c r="AG149" i="9" s="1"/>
  <c r="AF149" i="9" s="1"/>
  <c r="AE149" i="9" s="1"/>
  <c r="AD149" i="9" s="1"/>
  <c r="L149" i="9" s="1"/>
  <c r="AM149" i="9" s="1"/>
  <c r="AL149" i="9" s="1"/>
  <c r="AK149" i="9" s="1"/>
  <c r="AJ149" i="9" s="1"/>
  <c r="AI149" i="9" s="1"/>
  <c r="K149" i="9" s="1"/>
  <c r="AH147" i="9"/>
  <c r="AG147" i="9" s="1"/>
  <c r="AF147" i="9" s="1"/>
  <c r="AE147" i="9" s="1"/>
  <c r="AD147" i="9" s="1"/>
  <c r="L147" i="9" s="1"/>
  <c r="AM147" i="9" s="1"/>
  <c r="AL147" i="9" s="1"/>
  <c r="AK147" i="9" s="1"/>
  <c r="AJ147" i="9" s="1"/>
  <c r="AI147" i="9" s="1"/>
  <c r="K147" i="9" s="1"/>
  <c r="AH145" i="9"/>
  <c r="AG145" i="9" s="1"/>
  <c r="AF145" i="9" s="1"/>
  <c r="AE145" i="9" s="1"/>
  <c r="AD145" i="9" s="1"/>
  <c r="AH144" i="9"/>
  <c r="AG144" i="9" s="1"/>
  <c r="AF144" i="9" s="1"/>
  <c r="AE144" i="9" s="1"/>
  <c r="AD144" i="9" s="1"/>
  <c r="AH142" i="9"/>
  <c r="AG142" i="9" s="1"/>
  <c r="AF142" i="9" s="1"/>
  <c r="AE142" i="9" s="1"/>
  <c r="AD142" i="9" s="1"/>
  <c r="L142" i="9" s="1"/>
  <c r="AM142" i="9" s="1"/>
  <c r="AL142" i="9" s="1"/>
  <c r="AK142" i="9" s="1"/>
  <c r="AJ142" i="9" s="1"/>
  <c r="AI142" i="9" s="1"/>
  <c r="K142" i="9" s="1"/>
  <c r="AH141" i="9"/>
  <c r="AG141" i="9" s="1"/>
  <c r="AF141" i="9" s="1"/>
  <c r="AE141" i="9" s="1"/>
  <c r="AD141" i="9" s="1"/>
  <c r="AH138" i="9"/>
  <c r="AG138" i="9" s="1"/>
  <c r="AF138" i="9" s="1"/>
  <c r="AE138" i="9" s="1"/>
  <c r="AD138" i="9" s="1"/>
  <c r="AH136" i="9"/>
  <c r="AG136" i="9" s="1"/>
  <c r="AF136" i="9" s="1"/>
  <c r="AE136" i="9" s="1"/>
  <c r="AD136" i="9" s="1"/>
  <c r="L162" i="9"/>
  <c r="AM162" i="9" s="1"/>
  <c r="AL162" i="9" s="1"/>
  <c r="AK162" i="9" s="1"/>
  <c r="AJ162" i="9" s="1"/>
  <c r="AI162" i="9" s="1"/>
  <c r="K162" i="9" s="1"/>
  <c r="AP128" i="9"/>
  <c r="AH130" i="9"/>
  <c r="AG130" i="9" s="1"/>
  <c r="AF130" i="9" s="1"/>
  <c r="AE130" i="9" s="1"/>
  <c r="AD130" i="9" s="1"/>
  <c r="AH129" i="9"/>
  <c r="AG129" i="9" s="1"/>
  <c r="AF129" i="9" s="1"/>
  <c r="AE129" i="9" s="1"/>
  <c r="AD129" i="9" s="1"/>
  <c r="BD186" i="1"/>
  <c r="BD220" i="1"/>
  <c r="BB220" i="1"/>
  <c r="BF79" i="1"/>
  <c r="BE79" i="1"/>
  <c r="BG79" i="1"/>
  <c r="BH79" i="1"/>
  <c r="L46" i="1"/>
  <c r="AM46" i="1" s="1"/>
  <c r="AL46" i="1" s="1"/>
  <c r="AK46" i="1" s="1"/>
  <c r="AJ46" i="1" s="1"/>
  <c r="AI46" i="1" s="1"/>
  <c r="K46" i="1" s="1"/>
  <c r="L64" i="1"/>
  <c r="L91" i="1"/>
  <c r="AM91" i="1" s="1"/>
  <c r="L199" i="1"/>
  <c r="AM199" i="1" s="1"/>
  <c r="AL199" i="1" s="1"/>
  <c r="AK199" i="1" s="1"/>
  <c r="AJ199" i="1" s="1"/>
  <c r="AI199" i="1" s="1"/>
  <c r="K199" i="1" s="1"/>
  <c r="L178" i="1"/>
  <c r="AM178" i="1" s="1"/>
  <c r="AL178" i="1" s="1"/>
  <c r="AK178" i="1" s="1"/>
  <c r="AJ178" i="1" s="1"/>
  <c r="AI178" i="1" s="1"/>
  <c r="K178" i="1" s="1"/>
  <c r="BG219" i="1"/>
  <c r="S6" i="1"/>
  <c r="BF121" i="1"/>
  <c r="BG121" i="1"/>
  <c r="BG206" i="1"/>
  <c r="BG223" i="1"/>
  <c r="BI94" i="1"/>
  <c r="BF217" i="1"/>
  <c r="BG217" i="1"/>
  <c r="BE217" i="1"/>
  <c r="BH217" i="1"/>
  <c r="BM217" i="1"/>
  <c r="BB217" i="1"/>
  <c r="BI217" i="1"/>
  <c r="BF225" i="1"/>
  <c r="BG225" i="1"/>
  <c r="BE225" i="1"/>
  <c r="BH225" i="1"/>
  <c r="BG84" i="1"/>
  <c r="BE88" i="1"/>
  <c r="BG35" i="1"/>
  <c r="BD140" i="1"/>
  <c r="BG140" i="1"/>
  <c r="BE140" i="1"/>
  <c r="BH140" i="1"/>
  <c r="BD36" i="1"/>
  <c r="BI36" i="1"/>
  <c r="BH36" i="1"/>
  <c r="BF36" i="1"/>
  <c r="BG36" i="1"/>
  <c r="BF220" i="1"/>
  <c r="BG220" i="1"/>
  <c r="BE220" i="1"/>
  <c r="BH220" i="1"/>
  <c r="BL9" i="1"/>
  <c r="BF9" i="1"/>
  <c r="BK9" i="1"/>
  <c r="BG9" i="1"/>
  <c r="BM9" i="1"/>
  <c r="BI9" i="1"/>
  <c r="BF83" i="1"/>
  <c r="BE83" i="1"/>
  <c r="BI216" i="1"/>
  <c r="BF216" i="1"/>
  <c r="BG216" i="1"/>
  <c r="BE216" i="1"/>
  <c r="BH216" i="1"/>
  <c r="BG204" i="1"/>
  <c r="BG113" i="1"/>
  <c r="BF137" i="1"/>
  <c r="BG137" i="1"/>
  <c r="BH137" i="1"/>
  <c r="BG53" i="1"/>
  <c r="BE84" i="1"/>
  <c r="BF142" i="1"/>
  <c r="BG142" i="1"/>
  <c r="BE142" i="1"/>
  <c r="BH142" i="1"/>
  <c r="BF222" i="1"/>
  <c r="BG222" i="1"/>
  <c r="BE222" i="1"/>
  <c r="BH222" i="1"/>
  <c r="BF226" i="1"/>
  <c r="BG226" i="1"/>
  <c r="BE226" i="1"/>
  <c r="BH226" i="1"/>
  <c r="BE181" i="1"/>
  <c r="BH181" i="1"/>
  <c r="BF209" i="1"/>
  <c r="BG209" i="1"/>
  <c r="BE209" i="1"/>
  <c r="BH209" i="1"/>
  <c r="BA176" i="1"/>
  <c r="BF114" i="1"/>
  <c r="BG114" i="1"/>
  <c r="BE114" i="1"/>
  <c r="BH114" i="1"/>
  <c r="AH142" i="1"/>
  <c r="AG142" i="1" s="1"/>
  <c r="AF142" i="1" s="1"/>
  <c r="AE142" i="1" s="1"/>
  <c r="AD142" i="1" s="1"/>
  <c r="BG203" i="1"/>
  <c r="BE203" i="1"/>
  <c r="BH203" i="1"/>
  <c r="BE26" i="1"/>
  <c r="BI26" i="1"/>
  <c r="BF26" i="1"/>
  <c r="BG26" i="1"/>
  <c r="BH26" i="1"/>
  <c r="BH159" i="1"/>
  <c r="BF218" i="1"/>
  <c r="BG218" i="1"/>
  <c r="BE218" i="1"/>
  <c r="BH218" i="1"/>
  <c r="AZ9" i="1"/>
  <c r="AX46" i="1"/>
  <c r="BB46" i="1"/>
  <c r="AZ46" i="1"/>
  <c r="AY140" i="1"/>
  <c r="AY186" i="1"/>
  <c r="BI186" i="1"/>
  <c r="AX220" i="1"/>
  <c r="BA132" i="1"/>
  <c r="BC216" i="1"/>
  <c r="BF124" i="1"/>
  <c r="BH124" i="1"/>
  <c r="BG124" i="1"/>
  <c r="BF143" i="1"/>
  <c r="BG143" i="1"/>
  <c r="BE143" i="1"/>
  <c r="BH143" i="1"/>
  <c r="BG23" i="1"/>
  <c r="V6" i="1"/>
  <c r="BG211" i="1"/>
  <c r="BG87" i="1"/>
  <c r="BG119" i="1"/>
  <c r="BG39" i="1"/>
  <c r="BG182" i="1"/>
  <c r="BG88" i="1"/>
  <c r="BA90" i="1"/>
  <c r="BA84" i="1"/>
  <c r="BA39" i="1"/>
  <c r="BA191" i="1"/>
  <c r="BG202" i="1"/>
  <c r="BE202" i="1"/>
  <c r="BH202" i="1"/>
  <c r="AY202" i="1"/>
  <c r="BM221" i="1"/>
  <c r="BF221" i="1"/>
  <c r="BG221" i="1"/>
  <c r="BE221" i="1"/>
  <c r="BH221" i="1"/>
  <c r="AX221" i="1"/>
  <c r="BJ221" i="1"/>
  <c r="BA94" i="1"/>
  <c r="BE118" i="1"/>
  <c r="BG118" i="1"/>
  <c r="BF85" i="1"/>
  <c r="BE85" i="1"/>
  <c r="BG85" i="1"/>
  <c r="BF122" i="1"/>
  <c r="BE122" i="1"/>
  <c r="BG122" i="1"/>
  <c r="BH122" i="1"/>
  <c r="BF123" i="1"/>
  <c r="BG123" i="1"/>
  <c r="BH123" i="1"/>
  <c r="BF207" i="1"/>
  <c r="BG207" i="1"/>
  <c r="BH207" i="1"/>
  <c r="BE144" i="1"/>
  <c r="BH144" i="1"/>
  <c r="BF22" i="1"/>
  <c r="BG22" i="1"/>
  <c r="BH22" i="1"/>
  <c r="BF138" i="1"/>
  <c r="BG138" i="1"/>
  <c r="BH138" i="1"/>
  <c r="BA9" i="1"/>
  <c r="AY36" i="1"/>
  <c r="BK36" i="1"/>
  <c r="BB79" i="1"/>
  <c r="AZ140" i="1"/>
  <c r="BA220" i="1"/>
  <c r="BK220" i="1"/>
  <c r="AY220" i="1"/>
  <c r="AY79" i="1"/>
  <c r="AZ120" i="1"/>
  <c r="BF120" i="1"/>
  <c r="BH120" i="1"/>
  <c r="BE120" i="1"/>
  <c r="BG120" i="1"/>
  <c r="BG24" i="1"/>
  <c r="BE24" i="1"/>
  <c r="BF24" i="1"/>
  <c r="BH24" i="1"/>
  <c r="BI24" i="1"/>
  <c r="BF180" i="1"/>
  <c r="BE180" i="1"/>
  <c r="BH180" i="1"/>
  <c r="BF224" i="1"/>
  <c r="BG224" i="1"/>
  <c r="BE224" i="1"/>
  <c r="BH224" i="1"/>
  <c r="BG38" i="1"/>
  <c r="BI38" i="1"/>
  <c r="BE38" i="1"/>
  <c r="BH38" i="1"/>
  <c r="BF210" i="1"/>
  <c r="BG210" i="1"/>
  <c r="BE210" i="1"/>
  <c r="BH210" i="1"/>
  <c r="BB116" i="1"/>
  <c r="BG116" i="1"/>
  <c r="BH116" i="1"/>
  <c r="L192" i="1"/>
  <c r="AM192" i="1" s="1"/>
  <c r="AL192" i="1" s="1"/>
  <c r="AK192" i="1" s="1"/>
  <c r="AJ192" i="1" s="1"/>
  <c r="AI192" i="1" s="1"/>
  <c r="K192" i="1" s="1"/>
  <c r="L195" i="1"/>
  <c r="AM195" i="1" s="1"/>
  <c r="AL195" i="1" s="1"/>
  <c r="AK195" i="1" s="1"/>
  <c r="AJ195" i="1" s="1"/>
  <c r="AI195" i="1" s="1"/>
  <c r="K195" i="1" s="1"/>
  <c r="BG115" i="1"/>
  <c r="BG208" i="1"/>
  <c r="BG227" i="1"/>
  <c r="W6" i="1"/>
  <c r="BG86" i="1"/>
  <c r="BE223" i="1"/>
  <c r="BF117" i="1"/>
  <c r="BG117" i="1"/>
  <c r="BH117" i="1"/>
  <c r="AY117" i="1"/>
  <c r="BD117" i="1"/>
  <c r="BI25" i="1"/>
  <c r="BF205" i="1"/>
  <c r="BH205" i="1"/>
  <c r="BG141" i="1"/>
  <c r="BA185" i="1"/>
  <c r="AP257" i="9"/>
  <c r="AU259" i="9" s="1"/>
  <c r="AH262" i="9"/>
  <c r="AG262" i="9" s="1"/>
  <c r="AF262" i="9" s="1"/>
  <c r="AH261" i="9"/>
  <c r="AG261" i="9" s="1"/>
  <c r="AF261" i="9" s="1"/>
  <c r="AE261" i="9" s="1"/>
  <c r="AD261" i="9" s="1"/>
  <c r="AH257" i="9"/>
  <c r="AG257" i="9" s="1"/>
  <c r="AF257" i="9" s="1"/>
  <c r="AE257" i="9" s="1"/>
  <c r="AD257" i="9" s="1"/>
  <c r="AH260" i="9"/>
  <c r="AG260" i="9" s="1"/>
  <c r="AF260" i="9" s="1"/>
  <c r="AE260" i="9" s="1"/>
  <c r="AD260" i="9" s="1"/>
  <c r="AH256" i="9"/>
  <c r="AG256" i="9" s="1"/>
  <c r="AF256" i="9" s="1"/>
  <c r="AE256" i="9" s="1"/>
  <c r="AD256" i="9" s="1"/>
  <c r="AH258" i="9"/>
  <c r="AG258" i="9" s="1"/>
  <c r="AF258" i="9" s="1"/>
  <c r="AE258" i="9" s="1"/>
  <c r="AD258" i="9" s="1"/>
  <c r="AP260" i="9"/>
  <c r="AP258" i="9"/>
  <c r="AV256" i="9"/>
  <c r="AV258" i="9"/>
  <c r="AV257" i="9"/>
  <c r="L266" i="9"/>
  <c r="AM266" i="9" s="1"/>
  <c r="AL266" i="9" s="1"/>
  <c r="AK266" i="9" s="1"/>
  <c r="AJ266" i="9" s="1"/>
  <c r="AI266" i="9" s="1"/>
  <c r="K266" i="9" s="1"/>
  <c r="AH249" i="9"/>
  <c r="AG249" i="9" s="1"/>
  <c r="AF249" i="9" s="1"/>
  <c r="AE249" i="9" s="1"/>
  <c r="AD249" i="9" s="1"/>
  <c r="L249" i="9" s="1"/>
  <c r="AM249" i="9" s="1"/>
  <c r="AL249" i="9" s="1"/>
  <c r="AK249" i="9" s="1"/>
  <c r="AJ249" i="9" s="1"/>
  <c r="AI249" i="9" s="1"/>
  <c r="K249" i="9" s="1"/>
  <c r="AH248" i="9"/>
  <c r="AG248" i="9" s="1"/>
  <c r="AF248" i="9" s="1"/>
  <c r="AH247" i="9"/>
  <c r="AG247" i="9" s="1"/>
  <c r="AF247" i="9" s="1"/>
  <c r="AE247" i="9" s="1"/>
  <c r="AD247" i="9" s="1"/>
  <c r="L247" i="9" s="1"/>
  <c r="AM247" i="9" s="1"/>
  <c r="AL247" i="9" s="1"/>
  <c r="AK247" i="9" s="1"/>
  <c r="AJ247" i="9" s="1"/>
  <c r="AI247" i="9" s="1"/>
  <c r="K247" i="9" s="1"/>
  <c r="BA246" i="9"/>
  <c r="AH246" i="9"/>
  <c r="AG246" i="9" s="1"/>
  <c r="AF246" i="9" s="1"/>
  <c r="AE246" i="9" s="1"/>
  <c r="AD246" i="9" s="1"/>
  <c r="AH245" i="9"/>
  <c r="AG245" i="9" s="1"/>
  <c r="AF245" i="9" s="1"/>
  <c r="AE245" i="9" s="1"/>
  <c r="AD245" i="9" s="1"/>
  <c r="L251" i="9"/>
  <c r="AM251" i="9" s="1"/>
  <c r="AL251" i="9" s="1"/>
  <c r="AK251" i="9" s="1"/>
  <c r="AJ251" i="9" s="1"/>
  <c r="AI251" i="9" s="1"/>
  <c r="K251" i="9" s="1"/>
  <c r="AH244" i="9"/>
  <c r="AG244" i="9" s="1"/>
  <c r="AP243" i="9"/>
  <c r="AP244" i="9"/>
  <c r="AP242" i="9"/>
  <c r="AH242" i="9"/>
  <c r="AG242" i="9" s="1"/>
  <c r="AF242" i="9" s="1"/>
  <c r="AE242" i="9" s="1"/>
  <c r="AD242" i="9" s="1"/>
  <c r="AP37" i="9"/>
  <c r="AP39" i="9"/>
  <c r="AP38" i="9"/>
  <c r="AP36" i="9"/>
  <c r="AH25" i="9"/>
  <c r="AG25" i="9" s="1"/>
  <c r="AF25" i="9" s="1"/>
  <c r="AH26" i="9"/>
  <c r="AG26" i="9" s="1"/>
  <c r="AF26" i="9" s="1"/>
  <c r="AE26" i="9" s="1"/>
  <c r="AD26" i="9" s="1"/>
  <c r="AH23" i="9"/>
  <c r="AG23" i="9" s="1"/>
  <c r="AF23" i="9" s="1"/>
  <c r="AE23" i="9" s="1"/>
  <c r="AD23" i="9" s="1"/>
  <c r="AH24" i="9"/>
  <c r="AG24" i="9" s="1"/>
  <c r="AF24" i="9" s="1"/>
  <c r="AE24" i="9" s="1"/>
  <c r="AD24" i="9" s="1"/>
  <c r="AP23" i="9"/>
  <c r="AP24" i="9"/>
  <c r="AP26" i="9"/>
  <c r="AP25" i="9"/>
  <c r="AP22" i="9"/>
  <c r="AV23" i="9" s="1"/>
  <c r="AH22" i="9"/>
  <c r="AG22" i="9" s="1"/>
  <c r="AF22" i="9" s="1"/>
  <c r="AE22" i="9" s="1"/>
  <c r="AD22" i="9" s="1"/>
  <c r="AH14" i="9"/>
  <c r="AG14" i="9" s="1"/>
  <c r="AF14" i="9" s="1"/>
  <c r="AH15" i="9"/>
  <c r="AG15" i="9" s="1"/>
  <c r="AF15" i="9" s="1"/>
  <c r="AE15" i="9" s="1"/>
  <c r="AD15" i="9" s="1"/>
  <c r="AH12" i="9"/>
  <c r="AG12" i="9" s="1"/>
  <c r="AF12" i="9" s="1"/>
  <c r="AE12" i="9" s="1"/>
  <c r="AD12" i="9" s="1"/>
  <c r="AH13" i="9"/>
  <c r="AG13" i="9" s="1"/>
  <c r="AF13" i="9" s="1"/>
  <c r="AE13" i="9" s="1"/>
  <c r="AD13" i="9" s="1"/>
  <c r="AH10" i="9"/>
  <c r="AG10" i="9" s="1"/>
  <c r="AF10" i="9" s="1"/>
  <c r="AE10" i="9" s="1"/>
  <c r="AD10" i="9" s="1"/>
  <c r="AH11" i="9"/>
  <c r="AG11" i="9" s="1"/>
  <c r="AF11" i="9" s="1"/>
  <c r="AE11" i="9" s="1"/>
  <c r="AD11" i="9" s="1"/>
  <c r="AP11" i="9"/>
  <c r="AP13" i="9"/>
  <c r="AR13" i="9" s="1"/>
  <c r="AP12" i="9"/>
  <c r="AP10" i="9"/>
  <c r="AP9" i="9"/>
  <c r="AH9" i="9"/>
  <c r="AG9" i="9" s="1"/>
  <c r="AF9" i="9" s="1"/>
  <c r="AE9" i="9" s="1"/>
  <c r="AD9" i="9" s="1"/>
  <c r="AH188" i="9"/>
  <c r="AG188" i="9" s="1"/>
  <c r="AF188" i="9" s="1"/>
  <c r="AE188" i="9" s="1"/>
  <c r="AD188" i="9" s="1"/>
  <c r="L188" i="9" s="1"/>
  <c r="AM188" i="9" s="1"/>
  <c r="AL188" i="9" s="1"/>
  <c r="AK188" i="9" s="1"/>
  <c r="AJ188" i="9" s="1"/>
  <c r="AI188" i="9" s="1"/>
  <c r="K188" i="9" s="1"/>
  <c r="AH190" i="9"/>
  <c r="AG190" i="9" s="1"/>
  <c r="AF190" i="9" s="1"/>
  <c r="AE190" i="9" s="1"/>
  <c r="AD190" i="9" s="1"/>
  <c r="L190" i="9" s="1"/>
  <c r="AM190" i="9" s="1"/>
  <c r="AL190" i="9" s="1"/>
  <c r="AK190" i="9" s="1"/>
  <c r="AJ190" i="9" s="1"/>
  <c r="AI190" i="9" s="1"/>
  <c r="K190" i="9" s="1"/>
  <c r="AH189" i="9"/>
  <c r="AG189" i="9" s="1"/>
  <c r="AF189" i="9" s="1"/>
  <c r="AE189" i="9" s="1"/>
  <c r="AD189" i="9" s="1"/>
  <c r="AH175" i="9"/>
  <c r="AG175" i="9" s="1"/>
  <c r="AF175" i="9" s="1"/>
  <c r="AE175" i="9" s="1"/>
  <c r="AD175" i="9" s="1"/>
  <c r="L175" i="9" s="1"/>
  <c r="AH187" i="9"/>
  <c r="AG187" i="9" s="1"/>
  <c r="AF187" i="9" s="1"/>
  <c r="AE187" i="9" s="1"/>
  <c r="AD187" i="9" s="1"/>
  <c r="AH186" i="9"/>
  <c r="AG186" i="9" s="1"/>
  <c r="AF186" i="9" s="1"/>
  <c r="AH185" i="9"/>
  <c r="AG185" i="9" s="1"/>
  <c r="AF185" i="9" s="1"/>
  <c r="AE185" i="9" s="1"/>
  <c r="AD185" i="9" s="1"/>
  <c r="AH176" i="9"/>
  <c r="AG176" i="9" s="1"/>
  <c r="AH170" i="9"/>
  <c r="AG170" i="9" s="1"/>
  <c r="AF170" i="9" s="1"/>
  <c r="AE170" i="9" s="1"/>
  <c r="AD170" i="9" s="1"/>
  <c r="AH174" i="9"/>
  <c r="AG174" i="9" s="1"/>
  <c r="AF174" i="9" s="1"/>
  <c r="AE174" i="9" s="1"/>
  <c r="AD174" i="9" s="1"/>
  <c r="AH173" i="9"/>
  <c r="AG173" i="9" s="1"/>
  <c r="AF173" i="9" s="1"/>
  <c r="AE173" i="9" s="1"/>
  <c r="AD173" i="9" s="1"/>
  <c r="L173" i="9" s="1"/>
  <c r="AM173" i="9" s="1"/>
  <c r="AL173" i="9" s="1"/>
  <c r="AK173" i="9" s="1"/>
  <c r="AJ173" i="9" s="1"/>
  <c r="AI173" i="9" s="1"/>
  <c r="K173" i="9" s="1"/>
  <c r="AH171" i="9"/>
  <c r="AG171" i="9" s="1"/>
  <c r="AF171" i="9" s="1"/>
  <c r="AE171" i="9" s="1"/>
  <c r="AD171" i="9" s="1"/>
  <c r="L171" i="9" s="1"/>
  <c r="AM171" i="9" s="1"/>
  <c r="AL171" i="9" s="1"/>
  <c r="AK171" i="9" s="1"/>
  <c r="AJ171" i="9" s="1"/>
  <c r="AI171" i="9" s="1"/>
  <c r="K171" i="9" s="1"/>
  <c r="AH168" i="9"/>
  <c r="AG168" i="9" s="1"/>
  <c r="AF168" i="9" s="1"/>
  <c r="AE168" i="9" s="1"/>
  <c r="AD168" i="9" s="1"/>
  <c r="AH169" i="9"/>
  <c r="AG169" i="9" s="1"/>
  <c r="AF169" i="9" s="1"/>
  <c r="AE169" i="9" s="1"/>
  <c r="AD169" i="9" s="1"/>
  <c r="AP169" i="9"/>
  <c r="AP165" i="9"/>
  <c r="AH167" i="9"/>
  <c r="AG167" i="9" s="1"/>
  <c r="AF167" i="9" s="1"/>
  <c r="AE167" i="9" s="1"/>
  <c r="AD167" i="9" s="1"/>
  <c r="AH166" i="9"/>
  <c r="AG166" i="9" s="1"/>
  <c r="AF166" i="9" s="1"/>
  <c r="AE166" i="9" s="1"/>
  <c r="AD166" i="9" s="1"/>
  <c r="AP168" i="9"/>
  <c r="AH165" i="9"/>
  <c r="AG165" i="9" s="1"/>
  <c r="AF165" i="9" s="1"/>
  <c r="AE165" i="9" s="1"/>
  <c r="AD165" i="9" s="1"/>
  <c r="AP167" i="9"/>
  <c r="AP166" i="9"/>
  <c r="AH143" i="1"/>
  <c r="AG143" i="1" s="1"/>
  <c r="AF143" i="1" s="1"/>
  <c r="AE143" i="1" s="1"/>
  <c r="AD143" i="1" s="1"/>
  <c r="AL156" i="1"/>
  <c r="AK156" i="1" s="1"/>
  <c r="AJ156" i="1" s="1"/>
  <c r="AI156" i="1" s="1"/>
  <c r="K156" i="1" s="1"/>
  <c r="AH140" i="1"/>
  <c r="AG140" i="1" s="1"/>
  <c r="AF140" i="1" s="1"/>
  <c r="AE140" i="1" s="1"/>
  <c r="AD140" i="1" s="1"/>
  <c r="AH141" i="1"/>
  <c r="AG141" i="1" s="1"/>
  <c r="AF141" i="1" s="1"/>
  <c r="AE141" i="1" s="1"/>
  <c r="AD141" i="1" s="1"/>
  <c r="L155" i="1"/>
  <c r="AM155" i="1" s="1"/>
  <c r="AL155" i="1" s="1"/>
  <c r="AK155" i="1" s="1"/>
  <c r="AJ155" i="1" s="1"/>
  <c r="AI155" i="1" s="1"/>
  <c r="K155" i="1" s="1"/>
  <c r="AH138" i="1"/>
  <c r="AG138" i="1" s="1"/>
  <c r="AF138" i="1" s="1"/>
  <c r="AE138" i="1" s="1"/>
  <c r="AD138" i="1" s="1"/>
  <c r="AH139" i="1"/>
  <c r="AG139" i="1" s="1"/>
  <c r="AF139" i="1" s="1"/>
  <c r="BL140" i="1"/>
  <c r="AP137" i="1"/>
  <c r="AV142" i="1" s="1"/>
  <c r="AH137" i="1"/>
  <c r="AG137" i="1" s="1"/>
  <c r="AF137" i="1" s="1"/>
  <c r="AE137" i="1" s="1"/>
  <c r="AD137" i="1" s="1"/>
  <c r="AP138" i="1"/>
  <c r="AU142" i="1" s="1"/>
  <c r="AP139" i="1"/>
  <c r="BM140" i="1"/>
  <c r="AP140" i="1"/>
  <c r="AS142" i="1" s="1"/>
  <c r="AP141" i="1"/>
  <c r="AR142" i="1" s="1"/>
  <c r="AH122" i="1"/>
  <c r="AG122" i="1" s="1"/>
  <c r="AF122" i="1" s="1"/>
  <c r="AE122" i="1" s="1"/>
  <c r="AD122" i="1" s="1"/>
  <c r="L122" i="1" s="1"/>
  <c r="AH123" i="1"/>
  <c r="AG123" i="1" s="1"/>
  <c r="AF123" i="1" s="1"/>
  <c r="AE123" i="1" s="1"/>
  <c r="AD123" i="1" s="1"/>
  <c r="L123" i="1" s="1"/>
  <c r="AM123" i="1" s="1"/>
  <c r="AL123" i="1" s="1"/>
  <c r="AK123" i="1" s="1"/>
  <c r="AJ123" i="1" s="1"/>
  <c r="AI123" i="1" s="1"/>
  <c r="K123" i="1" s="1"/>
  <c r="AH120" i="1"/>
  <c r="AG120" i="1" s="1"/>
  <c r="AF120" i="1" s="1"/>
  <c r="AE120" i="1" s="1"/>
  <c r="AD120" i="1" s="1"/>
  <c r="L120" i="1" s="1"/>
  <c r="AM120" i="1" s="1"/>
  <c r="AL120" i="1" s="1"/>
  <c r="AK120" i="1" s="1"/>
  <c r="AJ120" i="1" s="1"/>
  <c r="AI120" i="1" s="1"/>
  <c r="K120" i="1" s="1"/>
  <c r="AH121" i="1"/>
  <c r="AG121" i="1" s="1"/>
  <c r="AF121" i="1" s="1"/>
  <c r="AE121" i="1" s="1"/>
  <c r="AD121" i="1" s="1"/>
  <c r="L121" i="1" s="1"/>
  <c r="AM121" i="1" s="1"/>
  <c r="AL121" i="1" s="1"/>
  <c r="AK121" i="1" s="1"/>
  <c r="AJ121" i="1" s="1"/>
  <c r="AI121" i="1" s="1"/>
  <c r="K121" i="1" s="1"/>
  <c r="AH118" i="1"/>
  <c r="AG118" i="1" s="1"/>
  <c r="AF118" i="1" s="1"/>
  <c r="AE118" i="1" s="1"/>
  <c r="AD118" i="1" s="1"/>
  <c r="AH119" i="1"/>
  <c r="AG119" i="1" s="1"/>
  <c r="AF119" i="1" s="1"/>
  <c r="AE119" i="1" s="1"/>
  <c r="AD119" i="1" s="1"/>
  <c r="AH116" i="1"/>
  <c r="AG116" i="1" s="1"/>
  <c r="AF116" i="1" s="1"/>
  <c r="AE116" i="1" s="1"/>
  <c r="AD116" i="1" s="1"/>
  <c r="L116" i="1" s="1"/>
  <c r="AM116" i="1" s="1"/>
  <c r="AL116" i="1" s="1"/>
  <c r="AK116" i="1" s="1"/>
  <c r="AJ116" i="1" s="1"/>
  <c r="AI116" i="1" s="1"/>
  <c r="K116" i="1" s="1"/>
  <c r="AH117" i="1"/>
  <c r="AG117" i="1" s="1"/>
  <c r="AF117" i="1" s="1"/>
  <c r="AE117" i="1" s="1"/>
  <c r="AD117" i="1" s="1"/>
  <c r="BC116" i="1"/>
  <c r="BA116" i="1"/>
  <c r="BI116" i="1"/>
  <c r="BD116" i="1"/>
  <c r="AZ116" i="1"/>
  <c r="AH114" i="1"/>
  <c r="AG114" i="1" s="1"/>
  <c r="AF114" i="1" s="1"/>
  <c r="AE114" i="1" s="1"/>
  <c r="AD114" i="1" s="1"/>
  <c r="AH115" i="1"/>
  <c r="AG115" i="1" s="1"/>
  <c r="AF115" i="1" s="1"/>
  <c r="AE115" i="1" s="1"/>
  <c r="AD115" i="1" s="1"/>
  <c r="BM116" i="1"/>
  <c r="BK116" i="1"/>
  <c r="AP114" i="1"/>
  <c r="AP113" i="1"/>
  <c r="AV120" i="1" s="1"/>
  <c r="AH113" i="1"/>
  <c r="AG113" i="1" s="1"/>
  <c r="AF113" i="1" s="1"/>
  <c r="AE113" i="1" s="1"/>
  <c r="AD113" i="1" s="1"/>
  <c r="AP116" i="1"/>
  <c r="BL116" i="1"/>
  <c r="AP117" i="1"/>
  <c r="AP115" i="1"/>
  <c r="BM184" i="1"/>
  <c r="BI184" i="1"/>
  <c r="AZ95" i="1"/>
  <c r="BK216" i="1"/>
  <c r="BM216" i="1"/>
  <c r="BJ192" i="1"/>
  <c r="BI192" i="1"/>
  <c r="BK192" i="1"/>
  <c r="BM192" i="1"/>
  <c r="AZ184" i="1"/>
  <c r="BI103" i="1"/>
  <c r="AY192" i="1"/>
  <c r="BL120" i="1"/>
  <c r="BL50" i="1"/>
  <c r="BI140" i="1"/>
  <c r="BK140" i="1"/>
  <c r="BL31" i="1"/>
  <c r="AX216" i="1"/>
  <c r="BJ216" i="1"/>
  <c r="L17" i="1"/>
  <c r="AM17" i="1" s="1"/>
  <c r="AL17" i="1" s="1"/>
  <c r="AK17" i="1" s="1"/>
  <c r="AJ17" i="1" s="1"/>
  <c r="AI17" i="1" s="1"/>
  <c r="K17" i="1" s="1"/>
  <c r="L31" i="1"/>
  <c r="AM31" i="1" s="1"/>
  <c r="AL31" i="1" s="1"/>
  <c r="AK31" i="1" s="1"/>
  <c r="AJ31" i="1" s="1"/>
  <c r="AI31" i="1" s="1"/>
  <c r="K31" i="1" s="1"/>
  <c r="BJ199" i="1"/>
  <c r="AY199" i="1"/>
  <c r="AX192" i="1"/>
  <c r="BD216" i="1"/>
  <c r="L50" i="1"/>
  <c r="AM50" i="1" s="1"/>
  <c r="AL50" i="1" s="1"/>
  <c r="AK50" i="1" s="1"/>
  <c r="AJ50" i="1" s="1"/>
  <c r="AI50" i="1" s="1"/>
  <c r="K50" i="1" s="1"/>
  <c r="L68" i="1"/>
  <c r="L95" i="1"/>
  <c r="AM95" i="1" s="1"/>
  <c r="AL95" i="1" s="1"/>
  <c r="AK95" i="1" s="1"/>
  <c r="AJ95" i="1" s="1"/>
  <c r="AI95" i="1" s="1"/>
  <c r="K95" i="1" s="1"/>
  <c r="L103" i="1"/>
  <c r="AM103" i="1" s="1"/>
  <c r="AL103" i="1" s="1"/>
  <c r="AK103" i="1" s="1"/>
  <c r="AJ103" i="1" s="1"/>
  <c r="AI103" i="1" s="1"/>
  <c r="K103" i="1" s="1"/>
  <c r="L111" i="1"/>
  <c r="AM111" i="1" s="1"/>
  <c r="AL111" i="1" s="1"/>
  <c r="AK111" i="1" s="1"/>
  <c r="AJ111" i="1" s="1"/>
  <c r="AI111" i="1" s="1"/>
  <c r="K111" i="1" s="1"/>
  <c r="L151" i="1"/>
  <c r="AM151" i="1" s="1"/>
  <c r="AL151" i="1" s="1"/>
  <c r="AK151" i="1" s="1"/>
  <c r="AJ151" i="1" s="1"/>
  <c r="AI151" i="1" s="1"/>
  <c r="K151" i="1" s="1"/>
  <c r="L76" i="1"/>
  <c r="L107" i="1"/>
  <c r="AM107" i="1" s="1"/>
  <c r="AL107" i="1" s="1"/>
  <c r="AK107" i="1" s="1"/>
  <c r="AJ107" i="1" s="1"/>
  <c r="AI107" i="1" s="1"/>
  <c r="K107" i="1" s="1"/>
  <c r="L132" i="1"/>
  <c r="AM132" i="1" s="1"/>
  <c r="AL132" i="1" s="1"/>
  <c r="AK132" i="1" s="1"/>
  <c r="AJ132" i="1" s="1"/>
  <c r="AI132" i="1" s="1"/>
  <c r="K132" i="1" s="1"/>
  <c r="L170" i="1"/>
  <c r="AM170" i="1" s="1"/>
  <c r="AY107" i="1"/>
  <c r="BK107" i="1"/>
  <c r="BM107" i="1"/>
  <c r="BI176" i="1"/>
  <c r="BC176" i="1"/>
  <c r="AK135" i="1"/>
  <c r="AJ135" i="1" s="1"/>
  <c r="AI135" i="1" s="1"/>
  <c r="K135" i="1" s="1"/>
  <c r="AH54" i="1"/>
  <c r="AG54" i="1" s="1"/>
  <c r="AF54" i="1" s="1"/>
  <c r="AE54" i="1" s="1"/>
  <c r="AD54" i="1" s="1"/>
  <c r="L196" i="1"/>
  <c r="AM196" i="1" s="1"/>
  <c r="AL196" i="1" s="1"/>
  <c r="AK196" i="1" s="1"/>
  <c r="AJ196" i="1" s="1"/>
  <c r="AI196" i="1" s="1"/>
  <c r="K196" i="1" s="1"/>
  <c r="AZ107" i="1"/>
  <c r="BB216" i="1"/>
  <c r="BL216" i="1"/>
  <c r="AZ216" i="1"/>
  <c r="AY216" i="1"/>
  <c r="L220" i="1"/>
  <c r="AM220" i="1" s="1"/>
  <c r="AL220" i="1" s="1"/>
  <c r="AK220" i="1" s="1"/>
  <c r="AJ220" i="1" s="1"/>
  <c r="AI220" i="1" s="1"/>
  <c r="K220" i="1" s="1"/>
  <c r="BM176" i="1"/>
  <c r="AZ103" i="1"/>
  <c r="BL107" i="1"/>
  <c r="BB186" i="1"/>
  <c r="AZ186" i="1"/>
  <c r="BA186" i="1"/>
  <c r="AX31" i="1"/>
  <c r="BJ31" i="1"/>
  <c r="AZ31" i="1"/>
  <c r="BK31" i="1"/>
  <c r="BM31" i="1"/>
  <c r="AY176" i="1"/>
  <c r="L193" i="1"/>
  <c r="AM193" i="1" s="1"/>
  <c r="AL193" i="1" s="1"/>
  <c r="AK193" i="1" s="1"/>
  <c r="AJ193" i="1" s="1"/>
  <c r="AI193" i="1" s="1"/>
  <c r="K193" i="1" s="1"/>
  <c r="BM147" i="1"/>
  <c r="AX147" i="1"/>
  <c r="BI107" i="1"/>
  <c r="BI210" i="1"/>
  <c r="BM210" i="1"/>
  <c r="BB210" i="1"/>
  <c r="BL210" i="1"/>
  <c r="AX210" i="1"/>
  <c r="AZ210" i="1"/>
  <c r="AY210" i="1"/>
  <c r="BI17" i="1"/>
  <c r="BJ17" i="1"/>
  <c r="BM17" i="1"/>
  <c r="BL17" i="1"/>
  <c r="AY17" i="1"/>
  <c r="AZ17" i="1"/>
  <c r="BD184" i="1"/>
  <c r="BC184" i="1"/>
  <c r="BB184" i="1"/>
  <c r="AY184" i="1"/>
  <c r="BB132" i="1"/>
  <c r="BK132" i="1"/>
  <c r="AX132" i="1"/>
  <c r="BI132" i="1"/>
  <c r="AZ132" i="1"/>
  <c r="BL132" i="1"/>
  <c r="BM220" i="1"/>
  <c r="BL220" i="1"/>
  <c r="BI220" i="1"/>
  <c r="BC9" i="1"/>
  <c r="AY9" i="1"/>
  <c r="AY27" i="1"/>
  <c r="AX27" i="1"/>
  <c r="BL27" i="1"/>
  <c r="BK27" i="1"/>
  <c r="BI27" i="1"/>
  <c r="BM27" i="1"/>
  <c r="BD46" i="1"/>
  <c r="BJ46" i="1"/>
  <c r="BC46" i="1"/>
  <c r="BL46" i="1"/>
  <c r="BM46" i="1"/>
  <c r="BC83" i="1"/>
  <c r="BA83" i="1"/>
  <c r="BI83" i="1"/>
  <c r="AY83" i="1"/>
  <c r="BK83" i="1"/>
  <c r="BL83" i="1"/>
  <c r="BB83" i="1"/>
  <c r="AZ83" i="1"/>
  <c r="BM83" i="1"/>
  <c r="BM200" i="1"/>
  <c r="AZ200" i="1"/>
  <c r="BI200" i="1"/>
  <c r="BJ200" i="1"/>
  <c r="BK200" i="1"/>
  <c r="BL200" i="1"/>
  <c r="L18" i="1"/>
  <c r="AX95" i="1"/>
  <c r="BJ95" i="1"/>
  <c r="BM95" i="1"/>
  <c r="BI95" i="1"/>
  <c r="BK95" i="1"/>
  <c r="BL95" i="1"/>
  <c r="BL103" i="1"/>
  <c r="BJ103" i="1"/>
  <c r="AX103" i="1"/>
  <c r="BK103" i="1"/>
  <c r="BM103" i="1"/>
  <c r="AY124" i="1"/>
  <c r="BC124" i="1"/>
  <c r="BK124" i="1"/>
  <c r="AZ124" i="1"/>
  <c r="BL124" i="1"/>
  <c r="AX124" i="1"/>
  <c r="BA124" i="1"/>
  <c r="BM124" i="1"/>
  <c r="BB124" i="1"/>
  <c r="BB143" i="1"/>
  <c r="BD143" i="1"/>
  <c r="BK143" i="1"/>
  <c r="BL143" i="1"/>
  <c r="BI143" i="1"/>
  <c r="AX143" i="1"/>
  <c r="BM143" i="1"/>
  <c r="BM151" i="1"/>
  <c r="AX151" i="1"/>
  <c r="AZ151" i="1"/>
  <c r="BI151" i="1"/>
  <c r="BK151" i="1"/>
  <c r="AY151" i="1"/>
  <c r="BJ151" i="1"/>
  <c r="BL151" i="1"/>
  <c r="L226" i="1"/>
  <c r="AM226" i="1" s="1"/>
  <c r="AL226" i="1" s="1"/>
  <c r="AK226" i="1" s="1"/>
  <c r="AJ226" i="1" s="1"/>
  <c r="AI226" i="1" s="1"/>
  <c r="K226" i="1" s="1"/>
  <c r="BA120" i="1"/>
  <c r="BK24" i="1"/>
  <c r="BD24" i="1"/>
  <c r="BC180" i="1"/>
  <c r="AZ180" i="1"/>
  <c r="BL180" i="1"/>
  <c r="BM180" i="1"/>
  <c r="BB180" i="1"/>
  <c r="BK180" i="1"/>
  <c r="BD224" i="1"/>
  <c r="BJ224" i="1"/>
  <c r="BL224" i="1"/>
  <c r="BM224" i="1"/>
  <c r="AY224" i="1"/>
  <c r="BK224" i="1"/>
  <c r="AZ224" i="1"/>
  <c r="BI224" i="1"/>
  <c r="BC224" i="1"/>
  <c r="BB13" i="1"/>
  <c r="AX13" i="1"/>
  <c r="BL13" i="1"/>
  <c r="BJ13" i="1"/>
  <c r="BC13" i="1"/>
  <c r="BA13" i="1"/>
  <c r="BD13" i="1"/>
  <c r="AY13" i="1"/>
  <c r="AZ13" i="1"/>
  <c r="BK13" i="1"/>
  <c r="BM13" i="1"/>
  <c r="BC38" i="1"/>
  <c r="AY38" i="1"/>
  <c r="BK38" i="1"/>
  <c r="BD38" i="1"/>
  <c r="BL38" i="1"/>
  <c r="BA38" i="1"/>
  <c r="AZ38" i="1"/>
  <c r="BB38" i="1"/>
  <c r="BD170" i="1"/>
  <c r="BA170" i="1"/>
  <c r="BI170" i="1"/>
  <c r="BB170" i="1"/>
  <c r="AY170" i="1"/>
  <c r="BJ170" i="1"/>
  <c r="BK170" i="1"/>
  <c r="BL170" i="1"/>
  <c r="AZ170" i="1"/>
  <c r="BM170" i="1"/>
  <c r="BC170" i="1"/>
  <c r="AX170" i="1"/>
  <c r="L174" i="1"/>
  <c r="AM174" i="1" s="1"/>
  <c r="AL174" i="1" s="1"/>
  <c r="AK174" i="1" s="1"/>
  <c r="AJ174" i="1" s="1"/>
  <c r="AI174" i="1" s="1"/>
  <c r="K174" i="1" s="1"/>
  <c r="L176" i="1"/>
  <c r="AM176" i="1" s="1"/>
  <c r="AL176" i="1" s="1"/>
  <c r="AK176" i="1" s="1"/>
  <c r="AJ176" i="1" s="1"/>
  <c r="AI176" i="1" s="1"/>
  <c r="K176" i="1" s="1"/>
  <c r="BK79" i="1"/>
  <c r="AX79" i="1"/>
  <c r="AY99" i="1"/>
  <c r="BI99" i="1"/>
  <c r="BJ99" i="1"/>
  <c r="AX99" i="1"/>
  <c r="AZ99" i="1"/>
  <c r="BK99" i="1"/>
  <c r="BM99" i="1"/>
  <c r="BL99" i="1"/>
  <c r="BI111" i="1"/>
  <c r="AX111" i="1"/>
  <c r="BK111" i="1"/>
  <c r="BL111" i="1"/>
  <c r="BM111" i="1"/>
  <c r="AY111" i="1"/>
  <c r="AZ111" i="1"/>
  <c r="BJ111" i="1"/>
  <c r="BI128" i="1"/>
  <c r="AX128" i="1"/>
  <c r="BB128" i="1"/>
  <c r="BC128" i="1"/>
  <c r="AZ128" i="1"/>
  <c r="BM128" i="1"/>
  <c r="BK128" i="1"/>
  <c r="BK176" i="1"/>
  <c r="BB176" i="1"/>
  <c r="AX176" i="1"/>
  <c r="AZ176" i="1"/>
  <c r="AX43" i="1"/>
  <c r="BJ43" i="1"/>
  <c r="BC43" i="1"/>
  <c r="BH159" i="9"/>
  <c r="BH95" i="9"/>
  <c r="BH50" i="9"/>
  <c r="BH36" i="9"/>
  <c r="BH23" i="9"/>
  <c r="BH91" i="9"/>
  <c r="BH82" i="9"/>
  <c r="BH76" i="9"/>
  <c r="BH70" i="9"/>
  <c r="BH64" i="9"/>
  <c r="BH58" i="9"/>
  <c r="BH51" i="9"/>
  <c r="BH41" i="9"/>
  <c r="BH32" i="9"/>
  <c r="BH28" i="9"/>
  <c r="BH22" i="9"/>
  <c r="BH15" i="9"/>
  <c r="BH38" i="9"/>
  <c r="BH90" i="9"/>
  <c r="BH85" i="9"/>
  <c r="BH81" i="9"/>
  <c r="BH75" i="9"/>
  <c r="BH69" i="9"/>
  <c r="BH57" i="9"/>
  <c r="BH49" i="9"/>
  <c r="BH37" i="9"/>
  <c r="BH31" i="9"/>
  <c r="BH20" i="9"/>
  <c r="BH13" i="9"/>
  <c r="BH229" i="9"/>
  <c r="BG92" i="9"/>
  <c r="BG169" i="9"/>
  <c r="AB6" i="9"/>
  <c r="BK254" i="9"/>
  <c r="BK215" i="9"/>
  <c r="BK167" i="9"/>
  <c r="BK87" i="9"/>
  <c r="BK163" i="9"/>
  <c r="BK168" i="9"/>
  <c r="BK174" i="9"/>
  <c r="BK162" i="9"/>
  <c r="BK68" i="9"/>
  <c r="BK24" i="9"/>
  <c r="BK26" i="9"/>
  <c r="BK57" i="9"/>
  <c r="BK133" i="9"/>
  <c r="BK93" i="9"/>
  <c r="BK62" i="9"/>
  <c r="BK89" i="9"/>
  <c r="BK107" i="9"/>
  <c r="BK103" i="9"/>
  <c r="BK81" i="9"/>
  <c r="BK41" i="9"/>
  <c r="BK51" i="9"/>
  <c r="BK22" i="9"/>
  <c r="BK76" i="9"/>
  <c r="BK28" i="9"/>
  <c r="BK258" i="9"/>
  <c r="BK203" i="9"/>
  <c r="BK159" i="9"/>
  <c r="BK91" i="9"/>
  <c r="BK71" i="9"/>
  <c r="BK46" i="9"/>
  <c r="BK13" i="9"/>
  <c r="BK73" i="9"/>
  <c r="BK263" i="9"/>
  <c r="BK114" i="9"/>
  <c r="BK80" i="9"/>
  <c r="BK92" i="9"/>
  <c r="BK48" i="9"/>
  <c r="BK29" i="9"/>
  <c r="BK111" i="9"/>
  <c r="BK189" i="9"/>
  <c r="BK132" i="9"/>
  <c r="BG83" i="9"/>
  <c r="BG159" i="9"/>
  <c r="BG32" i="9"/>
  <c r="BG29" i="9"/>
  <c r="BG15" i="9"/>
  <c r="BG258" i="9"/>
  <c r="BG69" i="9"/>
  <c r="BG20" i="9"/>
  <c r="BG191" i="9"/>
  <c r="AP222" i="9"/>
  <c r="AH225" i="9"/>
  <c r="AG225" i="9" s="1"/>
  <c r="AF225" i="9" s="1"/>
  <c r="AE225" i="9" s="1"/>
  <c r="AD225" i="9" s="1"/>
  <c r="AP221" i="9"/>
  <c r="AH224" i="9"/>
  <c r="AG224" i="9" s="1"/>
  <c r="AF224" i="9" s="1"/>
  <c r="AE224" i="9" s="1"/>
  <c r="AD224" i="9" s="1"/>
  <c r="AP223" i="9"/>
  <c r="AH223" i="9"/>
  <c r="AG223" i="9" s="1"/>
  <c r="AF223" i="9" s="1"/>
  <c r="AE223" i="9" s="1"/>
  <c r="AD223" i="9" s="1"/>
  <c r="BK223" i="9"/>
  <c r="BK224" i="9"/>
  <c r="L237" i="9"/>
  <c r="AM237" i="9" s="1"/>
  <c r="AL237" i="9" s="1"/>
  <c r="AK237" i="9" s="1"/>
  <c r="AJ237" i="9" s="1"/>
  <c r="AI237" i="9" s="1"/>
  <c r="K237" i="9" s="1"/>
  <c r="AP224" i="9"/>
  <c r="AP220" i="9"/>
  <c r="AH220" i="9"/>
  <c r="AG220" i="9" s="1"/>
  <c r="AF220" i="9" s="1"/>
  <c r="AE220" i="9" s="1"/>
  <c r="AD220" i="9" s="1"/>
  <c r="AH202" i="9"/>
  <c r="AG202" i="9" s="1"/>
  <c r="AF202" i="9" s="1"/>
  <c r="AE202" i="9" s="1"/>
  <c r="AD202" i="9" s="1"/>
  <c r="L202" i="9" s="1"/>
  <c r="AM202" i="9" s="1"/>
  <c r="AL202" i="9" s="1"/>
  <c r="AK202" i="9" s="1"/>
  <c r="AJ202" i="9" s="1"/>
  <c r="AI202" i="9" s="1"/>
  <c r="K202" i="9" s="1"/>
  <c r="AH198" i="9"/>
  <c r="AG198" i="9" s="1"/>
  <c r="AF198" i="9" s="1"/>
  <c r="AE198" i="9" s="1"/>
  <c r="AD198" i="9" s="1"/>
  <c r="AH201" i="9"/>
  <c r="AG201" i="9" s="1"/>
  <c r="AF201" i="9" s="1"/>
  <c r="AE201" i="9" s="1"/>
  <c r="AD201" i="9" s="1"/>
  <c r="L201" i="9" s="1"/>
  <c r="AM201" i="9" s="1"/>
  <c r="AL201" i="9" s="1"/>
  <c r="AK201" i="9" s="1"/>
  <c r="AJ201" i="9" s="1"/>
  <c r="AI201" i="9" s="1"/>
  <c r="K201" i="9" s="1"/>
  <c r="AH200" i="9"/>
  <c r="AG200" i="9" s="1"/>
  <c r="AF200" i="9" s="1"/>
  <c r="AE200" i="9" s="1"/>
  <c r="AD200" i="9" s="1"/>
  <c r="AH199" i="9"/>
  <c r="AG199" i="9" s="1"/>
  <c r="AF199" i="9" s="1"/>
  <c r="AE199" i="9" s="1"/>
  <c r="AD199" i="9" s="1"/>
  <c r="AP198" i="9"/>
  <c r="AP199" i="9"/>
  <c r="AP196" i="9"/>
  <c r="AP195" i="9"/>
  <c r="AV214" i="9" s="1"/>
  <c r="AH197" i="9"/>
  <c r="AG197" i="9" s="1"/>
  <c r="AF197" i="9" s="1"/>
  <c r="AE197" i="9" s="1"/>
  <c r="AD197" i="9" s="1"/>
  <c r="AH196" i="9"/>
  <c r="AG196" i="9" s="1"/>
  <c r="AF196" i="9" s="1"/>
  <c r="AE196" i="9" s="1"/>
  <c r="AD196" i="9" s="1"/>
  <c r="AH195" i="9"/>
  <c r="AG195" i="9" s="1"/>
  <c r="AF195" i="9" s="1"/>
  <c r="AE195" i="9" s="1"/>
  <c r="AD195" i="9" s="1"/>
  <c r="AP197" i="9"/>
  <c r="BA48" i="9"/>
  <c r="BK155" i="9"/>
  <c r="BC155" i="9"/>
  <c r="BB252" i="9"/>
  <c r="BB54" i="9"/>
  <c r="AZ247" i="9"/>
  <c r="AY247" i="9"/>
  <c r="BC216" i="9"/>
  <c r="AY216" i="9"/>
  <c r="BI245" i="9"/>
  <c r="BB166" i="9"/>
  <c r="BK166" i="9"/>
  <c r="BD166" i="9"/>
  <c r="BD267" i="9"/>
  <c r="BD64" i="9"/>
  <c r="BD109" i="9"/>
  <c r="BD254" i="9"/>
  <c r="BD201" i="9"/>
  <c r="BD49" i="9"/>
  <c r="BD80" i="9"/>
  <c r="BD68" i="9"/>
  <c r="BD24" i="9"/>
  <c r="BD67" i="9"/>
  <c r="BD88" i="9"/>
  <c r="BD37" i="9"/>
  <c r="BD83" i="9"/>
  <c r="BD91" i="9"/>
  <c r="BD29" i="9"/>
  <c r="BD187" i="9"/>
  <c r="BD158" i="9"/>
  <c r="BD175" i="9"/>
  <c r="BD221" i="9"/>
  <c r="BD85" i="9"/>
  <c r="BD89" i="9"/>
  <c r="BD167" i="9"/>
  <c r="BD168" i="9"/>
  <c r="BD209" i="9"/>
  <c r="BD19" i="9"/>
  <c r="BD28" i="9"/>
  <c r="BD82" i="9"/>
  <c r="BD62" i="9"/>
  <c r="BD58" i="9"/>
  <c r="BD263" i="9"/>
  <c r="BD30" i="9"/>
  <c r="BD238" i="9"/>
  <c r="BD76" i="9"/>
  <c r="BD87" i="9"/>
  <c r="BD162" i="9"/>
  <c r="BA166" i="9"/>
  <c r="BD61" i="9"/>
  <c r="BD13" i="9"/>
  <c r="BD25" i="9"/>
  <c r="BD41" i="9"/>
  <c r="BD9" i="9"/>
  <c r="BD32" i="9"/>
  <c r="BD46" i="9"/>
  <c r="BD81" i="9"/>
  <c r="BD191" i="9"/>
  <c r="BD197" i="9"/>
  <c r="BD120" i="9"/>
  <c r="BD23" i="9"/>
  <c r="BD78" i="9"/>
  <c r="BD200" i="9"/>
  <c r="S6" i="9"/>
  <c r="BE82" i="9"/>
  <c r="BE84" i="9"/>
  <c r="BE105" i="9"/>
  <c r="BE258" i="9"/>
  <c r="BE224" i="9"/>
  <c r="BE187" i="9"/>
  <c r="BE168" i="9"/>
  <c r="BE109" i="9"/>
  <c r="BE32" i="9"/>
  <c r="BE119" i="9"/>
  <c r="BE88" i="9"/>
  <c r="BE157" i="9"/>
  <c r="BE29" i="9"/>
  <c r="BE175" i="9"/>
  <c r="BE167" i="9"/>
  <c r="BE51" i="9"/>
  <c r="BE47" i="9"/>
  <c r="BE114" i="9"/>
  <c r="BE35" i="9"/>
  <c r="BE89" i="9"/>
  <c r="BE62" i="9"/>
  <c r="BE158" i="9"/>
  <c r="BK115" i="9"/>
  <c r="BI115" i="9"/>
  <c r="BD115" i="9"/>
  <c r="BA138" i="9"/>
  <c r="AX138" i="9"/>
  <c r="BK245" i="9"/>
  <c r="BD232" i="9"/>
  <c r="BB115" i="9"/>
  <c r="BD216" i="9"/>
  <c r="BD224" i="9"/>
  <c r="BD130" i="9"/>
  <c r="BD148" i="9"/>
  <c r="BD204" i="9"/>
  <c r="BC166" i="9"/>
  <c r="BD70" i="9"/>
  <c r="BD15" i="9"/>
  <c r="BD35" i="9"/>
  <c r="BD11" i="9"/>
  <c r="AY245" i="9"/>
  <c r="BD203" i="9"/>
  <c r="BD22" i="9"/>
  <c r="BD93" i="9"/>
  <c r="BD159" i="9"/>
  <c r="BD163" i="9"/>
  <c r="BD48" i="9"/>
  <c r="BM48" i="9"/>
  <c r="BL48" i="9"/>
  <c r="AY48" i="9"/>
  <c r="BC48" i="9"/>
  <c r="AY17" i="9"/>
  <c r="BD17" i="9"/>
  <c r="BK247" i="9"/>
  <c r="BH54" i="9"/>
  <c r="AX54" i="9"/>
  <c r="AX260" i="9"/>
  <c r="AX155" i="9"/>
  <c r="AY155" i="9"/>
  <c r="BK148" i="9"/>
  <c r="AX208" i="9"/>
  <c r="BH40" i="9"/>
  <c r="BI120" i="9"/>
  <c r="BI81" i="9"/>
  <c r="BI87" i="9"/>
  <c r="BI55" i="9"/>
  <c r="BI89" i="9"/>
  <c r="BI224" i="9"/>
  <c r="BI19" i="9"/>
  <c r="BI71" i="9"/>
  <c r="BI24" i="9"/>
  <c r="BI258" i="9"/>
  <c r="V6" i="9"/>
  <c r="BE71" i="9"/>
  <c r="BE254" i="9"/>
  <c r="BE33" i="9"/>
  <c r="BD230" i="9"/>
  <c r="BD124" i="9"/>
  <c r="BD27" i="9"/>
  <c r="AX142" i="9"/>
  <c r="BD228" i="9"/>
  <c r="X6" i="9"/>
  <c r="BH191" i="9"/>
  <c r="BG84" i="9"/>
  <c r="BG91" i="9"/>
  <c r="BF159" i="9"/>
  <c r="BF70" i="9"/>
  <c r="BF111" i="9"/>
  <c r="BG46" i="9"/>
  <c r="BG93" i="9"/>
  <c r="BD249" i="9"/>
  <c r="BD118" i="9"/>
  <c r="Y6" i="9"/>
  <c r="BG89" i="9"/>
  <c r="BG87" i="9"/>
  <c r="BG114" i="9"/>
  <c r="BH203" i="9"/>
  <c r="BG75" i="9"/>
  <c r="BG90" i="9"/>
  <c r="BF169" i="9"/>
  <c r="BG58" i="9"/>
  <c r="BG78" i="9"/>
  <c r="BG31" i="9"/>
  <c r="BF130" i="9"/>
  <c r="BG209" i="9"/>
  <c r="BG263" i="9"/>
  <c r="AZ228" i="9"/>
  <c r="BD206" i="9"/>
  <c r="AZ204" i="9"/>
  <c r="BC204" i="9"/>
  <c r="BC162" i="9"/>
  <c r="BK43" i="9"/>
  <c r="BL162" i="9"/>
  <c r="BI230" i="9"/>
  <c r="BK206" i="9"/>
  <c r="BI133" i="9"/>
  <c r="BK228" i="9"/>
  <c r="BA133" i="9"/>
  <c r="BK134" i="9"/>
  <c r="AZ27" i="9"/>
  <c r="BK27" i="9"/>
  <c r="BL228" i="9"/>
  <c r="AY162" i="9"/>
  <c r="BC27" i="9"/>
  <c r="AX133" i="9"/>
  <c r="AY27" i="9"/>
  <c r="BC12" i="9"/>
  <c r="AY226" i="9"/>
  <c r="AZ237" i="9"/>
  <c r="AZ215" i="9"/>
  <c r="BA189" i="9"/>
  <c r="BD246" i="9"/>
  <c r="BA220" i="9"/>
  <c r="BL237" i="9"/>
  <c r="AX226" i="9"/>
  <c r="AY249" i="9"/>
  <c r="BC220" i="9"/>
  <c r="BK10" i="9"/>
  <c r="AZ225" i="9"/>
  <c r="BA42" i="9"/>
  <c r="AY170" i="9"/>
  <c r="BA170" i="9"/>
  <c r="AX225" i="9"/>
  <c r="AX207" i="9"/>
  <c r="BM42" i="9"/>
  <c r="BC42" i="9"/>
  <c r="BA38" i="9"/>
  <c r="BB65" i="9"/>
  <c r="BC10" i="9"/>
  <c r="BB259" i="9"/>
  <c r="AX171" i="9"/>
  <c r="BM10" i="9"/>
  <c r="AZ10" i="9"/>
  <c r="BD10" i="9"/>
  <c r="BM259" i="9"/>
  <c r="BA259" i="9"/>
  <c r="AY147" i="9"/>
  <c r="AZ126" i="9"/>
  <c r="AY42" i="9"/>
  <c r="BK259" i="9"/>
  <c r="BD259" i="9"/>
  <c r="BD147" i="9"/>
  <c r="BK170" i="9"/>
  <c r="AX65" i="9"/>
  <c r="BK38" i="9"/>
  <c r="BL10" i="9"/>
  <c r="AY10" i="9"/>
  <c r="BA10" i="9"/>
  <c r="BD225" i="9"/>
  <c r="AZ207" i="9"/>
  <c r="BB38" i="9"/>
  <c r="BD42" i="9"/>
  <c r="AY38" i="9"/>
  <c r="AX154" i="9"/>
  <c r="BA65" i="9"/>
  <c r="AY259" i="9"/>
  <c r="BL259" i="9"/>
  <c r="BK207" i="9"/>
  <c r="AZ147" i="9"/>
  <c r="AZ170" i="9"/>
  <c r="BD38" i="9"/>
  <c r="BD65" i="9"/>
  <c r="BK42" i="9"/>
  <c r="AX147" i="9"/>
  <c r="AZ42" i="9"/>
  <c r="BC172" i="9"/>
  <c r="BC38" i="9"/>
  <c r="BC138" i="9"/>
  <c r="BK225" i="9"/>
  <c r="AX42" i="9"/>
  <c r="AZ38" i="9"/>
  <c r="AX10" i="9"/>
  <c r="AY225" i="9"/>
  <c r="BL42" i="9"/>
  <c r="AY207" i="9"/>
  <c r="BK138" i="9"/>
  <c r="AZ138" i="9"/>
  <c r="BI249" i="9"/>
  <c r="BD226" i="9"/>
  <c r="BA150" i="9"/>
  <c r="BD131" i="9"/>
  <c r="BI237" i="9"/>
  <c r="BJ23" i="9"/>
  <c r="BK246" i="9"/>
  <c r="BC122" i="9"/>
  <c r="BC249" i="9"/>
  <c r="BC36" i="9"/>
  <c r="BL118" i="9"/>
  <c r="BA215" i="9"/>
  <c r="BK220" i="9"/>
  <c r="AX118" i="9"/>
  <c r="BA237" i="9"/>
  <c r="BK226" i="9"/>
  <c r="AX249" i="9"/>
  <c r="BC131" i="9"/>
  <c r="BK249" i="9"/>
  <c r="BM237" i="9"/>
  <c r="BC226" i="9"/>
  <c r="AZ249" i="9"/>
  <c r="BK131" i="9"/>
  <c r="AX95" i="9"/>
  <c r="BD237" i="9"/>
  <c r="AZ246" i="9"/>
  <c r="BK237" i="9"/>
  <c r="BD215" i="9"/>
  <c r="AZ216" i="9"/>
  <c r="BI246" i="9"/>
  <c r="AZ230" i="9"/>
  <c r="AX216" i="9"/>
  <c r="BG257" i="9"/>
  <c r="BH257" i="9"/>
  <c r="BE257" i="9"/>
  <c r="BG265" i="9"/>
  <c r="BH265" i="9"/>
  <c r="BF265" i="9"/>
  <c r="BI220" i="9"/>
  <c r="BI209" i="9"/>
  <c r="BI158" i="9"/>
  <c r="BF53" i="9"/>
  <c r="BG53" i="9"/>
  <c r="BE53" i="9"/>
  <c r="BA40" i="9"/>
  <c r="BI168" i="9"/>
  <c r="BI69" i="9"/>
  <c r="BI42" i="9"/>
  <c r="BI10" i="9"/>
  <c r="BI225" i="9"/>
  <c r="BI187" i="9"/>
  <c r="BI60" i="9"/>
  <c r="BF100" i="9"/>
  <c r="BG100" i="9"/>
  <c r="BH104" i="9"/>
  <c r="BG104" i="9"/>
  <c r="BI114" i="9"/>
  <c r="BG242" i="9"/>
  <c r="BH242" i="9"/>
  <c r="BE242" i="9"/>
  <c r="BA250" i="9"/>
  <c r="BG250" i="9"/>
  <c r="BH250" i="9"/>
  <c r="BE250" i="9"/>
  <c r="BF250" i="9"/>
  <c r="BG161" i="9"/>
  <c r="BH161" i="9"/>
  <c r="BE161" i="9"/>
  <c r="BF161" i="9"/>
  <c r="BK125" i="9"/>
  <c r="BH125" i="9"/>
  <c r="BE125" i="9"/>
  <c r="BF125" i="9"/>
  <c r="BG125" i="9"/>
  <c r="AY230" i="9"/>
  <c r="BI175" i="9"/>
  <c r="BH141" i="9"/>
  <c r="BE141" i="9"/>
  <c r="BG141" i="9"/>
  <c r="BH145" i="9"/>
  <c r="BF145" i="9"/>
  <c r="BE145" i="9"/>
  <c r="BG145" i="9"/>
  <c r="BI198" i="9"/>
  <c r="AY205" i="9"/>
  <c r="BG205" i="9"/>
  <c r="BH205" i="9"/>
  <c r="BE205" i="9"/>
  <c r="BD123" i="9"/>
  <c r="BH123" i="9"/>
  <c r="BE123" i="9"/>
  <c r="BF123" i="9"/>
  <c r="BG123" i="9"/>
  <c r="BC45" i="9"/>
  <c r="BG45" i="9"/>
  <c r="BF45" i="9"/>
  <c r="BE45" i="9"/>
  <c r="BI33" i="9"/>
  <c r="BI32" i="9"/>
  <c r="BI118" i="9"/>
  <c r="AX193" i="9"/>
  <c r="BI20" i="9"/>
  <c r="BC252" i="9"/>
  <c r="BG252" i="9"/>
  <c r="BH252" i="9"/>
  <c r="BE252" i="9"/>
  <c r="BF252" i="9"/>
  <c r="BC176" i="9"/>
  <c r="BG176" i="9"/>
  <c r="BH176" i="9"/>
  <c r="BF176" i="9"/>
  <c r="BE136" i="9"/>
  <c r="BH249" i="9"/>
  <c r="BE249" i="9"/>
  <c r="BF249" i="9"/>
  <c r="BG27" i="9"/>
  <c r="BF133" i="9"/>
  <c r="BG133" i="9"/>
  <c r="BG206" i="9"/>
  <c r="BH206" i="9"/>
  <c r="BF206" i="9"/>
  <c r="BF134" i="9"/>
  <c r="BG134" i="9"/>
  <c r="BA192" i="9"/>
  <c r="BG192" i="9"/>
  <c r="BH192" i="9"/>
  <c r="BE192" i="9"/>
  <c r="BF192" i="9"/>
  <c r="BF12" i="9"/>
  <c r="BE43" i="9"/>
  <c r="BF43" i="9"/>
  <c r="BG43" i="9"/>
  <c r="BH142" i="9"/>
  <c r="BE142" i="9"/>
  <c r="BF142" i="9"/>
  <c r="BG142" i="9"/>
  <c r="AY172" i="9"/>
  <c r="BG172" i="9"/>
  <c r="BH172" i="9"/>
  <c r="BF172" i="9"/>
  <c r="BG154" i="9"/>
  <c r="BH154" i="9"/>
  <c r="BE154" i="9"/>
  <c r="BF154" i="9"/>
  <c r="BA132" i="9"/>
  <c r="BH132" i="9"/>
  <c r="BF132" i="9"/>
  <c r="BG132" i="9"/>
  <c r="BH138" i="9"/>
  <c r="BG138" i="9"/>
  <c r="BG207" i="9"/>
  <c r="BH207" i="9"/>
  <c r="BE207" i="9"/>
  <c r="BF207" i="9"/>
  <c r="BG170" i="9"/>
  <c r="BH170" i="9"/>
  <c r="BF38" i="9"/>
  <c r="BG38" i="9"/>
  <c r="BG147" i="9"/>
  <c r="BH147" i="9"/>
  <c r="BF147" i="9"/>
  <c r="BE42" i="9"/>
  <c r="BG42" i="9"/>
  <c r="BF42" i="9"/>
  <c r="BF10" i="9"/>
  <c r="BE10" i="9"/>
  <c r="BG10" i="9"/>
  <c r="BH45" i="9"/>
  <c r="BG88" i="9"/>
  <c r="BG47" i="9"/>
  <c r="BH163" i="9"/>
  <c r="BH197" i="9"/>
  <c r="BH238" i="9"/>
  <c r="BH267" i="9"/>
  <c r="BH119" i="9"/>
  <c r="BH114" i="9"/>
  <c r="BH109" i="9"/>
  <c r="BF103" i="9"/>
  <c r="BH107" i="9"/>
  <c r="BF163" i="9"/>
  <c r="BG55" i="9"/>
  <c r="BF62" i="9"/>
  <c r="BG70" i="9"/>
  <c r="BG68" i="9"/>
  <c r="BH254" i="9"/>
  <c r="BH193" i="9"/>
  <c r="BE111" i="9"/>
  <c r="BG76" i="9"/>
  <c r="BF29" i="9"/>
  <c r="BF31" i="9"/>
  <c r="BE18" i="9"/>
  <c r="BF20" i="9"/>
  <c r="BH196" i="9"/>
  <c r="BH200" i="9"/>
  <c r="BH223" i="9"/>
  <c r="BH158" i="9"/>
  <c r="BH157" i="9"/>
  <c r="BF25" i="9"/>
  <c r="BG175" i="9"/>
  <c r="BE92" i="9"/>
  <c r="BF46" i="9"/>
  <c r="BE41" i="9"/>
  <c r="BG37" i="9"/>
  <c r="BG187" i="9"/>
  <c r="BG30" i="9"/>
  <c r="BG267" i="9"/>
  <c r="BF93" i="9"/>
  <c r="BG201" i="9"/>
  <c r="BH261" i="9"/>
  <c r="BE261" i="9"/>
  <c r="BF261" i="9"/>
  <c r="BG59" i="9"/>
  <c r="BF59" i="9"/>
  <c r="BG97" i="9"/>
  <c r="BE97" i="9"/>
  <c r="BF97" i="9"/>
  <c r="BL235" i="9"/>
  <c r="BG235" i="9"/>
  <c r="BH235" i="9"/>
  <c r="BE235" i="9"/>
  <c r="BF235" i="9"/>
  <c r="BD266" i="9"/>
  <c r="BG266" i="9"/>
  <c r="BH266" i="9"/>
  <c r="BE266" i="9"/>
  <c r="BF266" i="9"/>
  <c r="BA117" i="9"/>
  <c r="BH117" i="9"/>
  <c r="BE117" i="9"/>
  <c r="BF117" i="9"/>
  <c r="BG117" i="9"/>
  <c r="BD251" i="9"/>
  <c r="BG251" i="9"/>
  <c r="BH251" i="9"/>
  <c r="BE251" i="9"/>
  <c r="BF251" i="9"/>
  <c r="BG217" i="9"/>
  <c r="BH217" i="9"/>
  <c r="BE217" i="9"/>
  <c r="BF217" i="9"/>
  <c r="BH102" i="9"/>
  <c r="BF102" i="9"/>
  <c r="BG102" i="9"/>
  <c r="BH146" i="9"/>
  <c r="BF146" i="9"/>
  <c r="BG146" i="9"/>
  <c r="BE146" i="9"/>
  <c r="BG199" i="9"/>
  <c r="BH199" i="9"/>
  <c r="BE199" i="9"/>
  <c r="BF199" i="9"/>
  <c r="BG171" i="9"/>
  <c r="BH171" i="9"/>
  <c r="AY140" i="9"/>
  <c r="BH140" i="9"/>
  <c r="BF140" i="9"/>
  <c r="BE39" i="9"/>
  <c r="BF39" i="9"/>
  <c r="BG39" i="9"/>
  <c r="AY208" i="9"/>
  <c r="BG208" i="9"/>
  <c r="BH208" i="9"/>
  <c r="BE208" i="9"/>
  <c r="BF208" i="9"/>
  <c r="BD202" i="9"/>
  <c r="BH202" i="9"/>
  <c r="BE202" i="9"/>
  <c r="BF202" i="9"/>
  <c r="BH16" i="9"/>
  <c r="BH186" i="9"/>
  <c r="BE186" i="9"/>
  <c r="BF186" i="9"/>
  <c r="BI243" i="9"/>
  <c r="BI229" i="9"/>
  <c r="BI216" i="9"/>
  <c r="BI68" i="9"/>
  <c r="BJ232" i="9"/>
  <c r="BI46" i="9"/>
  <c r="BI25" i="9"/>
  <c r="BI73" i="9"/>
  <c r="BD244" i="9"/>
  <c r="BG244" i="9"/>
  <c r="BH244" i="9"/>
  <c r="BE244" i="9"/>
  <c r="BI238" i="9"/>
  <c r="BH112" i="9"/>
  <c r="BE112" i="9"/>
  <c r="BF112" i="9"/>
  <c r="BG112" i="9"/>
  <c r="BA66" i="9"/>
  <c r="BF66" i="9"/>
  <c r="BI103" i="9"/>
  <c r="BH121" i="9"/>
  <c r="BE121" i="9"/>
  <c r="BF121" i="9"/>
  <c r="BG121" i="9"/>
  <c r="BA216" i="9"/>
  <c r="BG245" i="9"/>
  <c r="BH245" i="9"/>
  <c r="BF245" i="9"/>
  <c r="BH115" i="9"/>
  <c r="BE115" i="9"/>
  <c r="BG115" i="9"/>
  <c r="BG166" i="9"/>
  <c r="BH166" i="9"/>
  <c r="BF166" i="9"/>
  <c r="BF48" i="9"/>
  <c r="BG48" i="9"/>
  <c r="BE48" i="9"/>
  <c r="BE95" i="9"/>
  <c r="BG95" i="9"/>
  <c r="BG237" i="9"/>
  <c r="BH237" i="9"/>
  <c r="BE237" i="9"/>
  <c r="BF237" i="9"/>
  <c r="BG150" i="9"/>
  <c r="BH150" i="9"/>
  <c r="BE150" i="9"/>
  <c r="BF150" i="9"/>
  <c r="BA226" i="9"/>
  <c r="BG226" i="9"/>
  <c r="BH226" i="9"/>
  <c r="BK86" i="9"/>
  <c r="BF86" i="9"/>
  <c r="BG86" i="9"/>
  <c r="BE86" i="9"/>
  <c r="BG189" i="9"/>
  <c r="BH189" i="9"/>
  <c r="BE189" i="9"/>
  <c r="BF189" i="9"/>
  <c r="AZ118" i="9"/>
  <c r="BH118" i="9"/>
  <c r="BE118" i="9"/>
  <c r="BF118" i="9"/>
  <c r="BG118" i="9"/>
  <c r="BH122" i="9"/>
  <c r="BE122" i="9"/>
  <c r="BF122" i="9"/>
  <c r="BH131" i="9"/>
  <c r="BF131" i="9"/>
  <c r="BG131" i="9"/>
  <c r="BI128" i="9"/>
  <c r="BE128" i="9"/>
  <c r="BF128" i="9"/>
  <c r="BG128" i="9"/>
  <c r="BG162" i="9"/>
  <c r="BH162" i="9"/>
  <c r="BE162" i="9"/>
  <c r="BF162" i="9"/>
  <c r="BG228" i="9"/>
  <c r="BH228" i="9"/>
  <c r="BE228" i="9"/>
  <c r="BF228" i="9"/>
  <c r="BG204" i="9"/>
  <c r="BH204" i="9"/>
  <c r="BE204" i="9"/>
  <c r="BF204" i="9"/>
  <c r="BH144" i="9"/>
  <c r="BF144" i="9"/>
  <c r="BG144" i="9"/>
  <c r="BE144" i="9"/>
  <c r="BH86" i="9"/>
  <c r="BH53" i="9"/>
  <c r="BH48" i="9"/>
  <c r="BH27" i="9"/>
  <c r="Z6" i="9"/>
  <c r="BH167" i="9"/>
  <c r="BH175" i="9"/>
  <c r="BH198" i="9"/>
  <c r="BH221" i="9"/>
  <c r="BH243" i="9"/>
  <c r="BH135" i="9"/>
  <c r="BG80" i="9"/>
  <c r="BG73" i="9"/>
  <c r="BG49" i="9"/>
  <c r="BG19" i="9"/>
  <c r="BG103" i="9"/>
  <c r="BH105" i="9"/>
  <c r="BG67" i="9"/>
  <c r="BG82" i="9"/>
  <c r="BH120" i="9"/>
  <c r="BG71" i="9"/>
  <c r="BF60" i="9"/>
  <c r="BF167" i="9"/>
  <c r="BF175" i="9"/>
  <c r="BF55" i="9"/>
  <c r="BF58" i="9"/>
  <c r="BF68" i="9"/>
  <c r="BG254" i="9"/>
  <c r="BG193" i="9"/>
  <c r="BH111" i="9"/>
  <c r="BG81" i="9"/>
  <c r="BF76" i="9"/>
  <c r="BF33" i="9"/>
  <c r="BG18" i="9"/>
  <c r="BE20" i="9"/>
  <c r="BG196" i="9"/>
  <c r="BG200" i="9"/>
  <c r="BG158" i="9"/>
  <c r="BG157" i="9"/>
  <c r="BH130" i="9"/>
  <c r="BG229" i="9"/>
  <c r="BG174" i="9"/>
  <c r="BE46" i="9"/>
  <c r="BG41" i="9"/>
  <c r="BG119" i="9"/>
  <c r="BE19" i="9"/>
  <c r="BG203" i="9"/>
  <c r="BG167" i="9"/>
  <c r="BG13" i="9"/>
  <c r="BG120" i="9"/>
  <c r="BG198" i="9"/>
  <c r="BG185" i="9"/>
  <c r="BH185" i="9"/>
  <c r="BF185" i="9"/>
  <c r="BE63" i="9"/>
  <c r="BF63" i="9"/>
  <c r="BG63" i="9"/>
  <c r="BF96" i="9"/>
  <c r="BG96" i="9"/>
  <c r="BG195" i="9"/>
  <c r="BH195" i="9"/>
  <c r="BF195" i="9"/>
  <c r="BA153" i="9"/>
  <c r="BG153" i="9"/>
  <c r="BH153" i="9"/>
  <c r="BE153" i="9"/>
  <c r="BF153" i="9"/>
  <c r="BH143" i="9"/>
  <c r="BE143" i="9"/>
  <c r="BG143" i="9"/>
  <c r="BK231" i="9"/>
  <c r="BG231" i="9"/>
  <c r="BH231" i="9"/>
  <c r="BF231" i="9"/>
  <c r="BG156" i="9"/>
  <c r="BH156" i="9"/>
  <c r="BE156" i="9"/>
  <c r="BF156" i="9"/>
  <c r="AZ16" i="9"/>
  <c r="BE16" i="9"/>
  <c r="BG16" i="9"/>
  <c r="BF16" i="9"/>
  <c r="BH106" i="9"/>
  <c r="BE106" i="9"/>
  <c r="BF106" i="9"/>
  <c r="BG106" i="9"/>
  <c r="BG230" i="9"/>
  <c r="BH230" i="9"/>
  <c r="BE230" i="9"/>
  <c r="BF230" i="9"/>
  <c r="BG232" i="9"/>
  <c r="BH232" i="9"/>
  <c r="BE232" i="9"/>
  <c r="BF232" i="9"/>
  <c r="BF94" i="9"/>
  <c r="BE94" i="9"/>
  <c r="BG94" i="9"/>
  <c r="BH124" i="9"/>
  <c r="BE124" i="9"/>
  <c r="BF124" i="9"/>
  <c r="BG124" i="9"/>
  <c r="BL50" i="9"/>
  <c r="BE50" i="9"/>
  <c r="BG50" i="9"/>
  <c r="BF50" i="9"/>
  <c r="BF129" i="9"/>
  <c r="BG129" i="9"/>
  <c r="BA218" i="9"/>
  <c r="BG218" i="9"/>
  <c r="BH218" i="9"/>
  <c r="BE218" i="9"/>
  <c r="BF218" i="9"/>
  <c r="BF65" i="9"/>
  <c r="BG65" i="9"/>
  <c r="BM126" i="9"/>
  <c r="BH126" i="9"/>
  <c r="BE126" i="9"/>
  <c r="BF126" i="9"/>
  <c r="BG126" i="9"/>
  <c r="BJ173" i="9"/>
  <c r="BG173" i="9"/>
  <c r="BH173" i="9"/>
  <c r="BG216" i="9"/>
  <c r="BH216" i="9"/>
  <c r="BE216" i="9"/>
  <c r="BF216" i="9"/>
  <c r="BG40" i="9"/>
  <c r="BE40" i="9"/>
  <c r="BG149" i="9"/>
  <c r="BF149" i="9"/>
  <c r="AZ14" i="9"/>
  <c r="BF14" i="9"/>
  <c r="BE14" i="9"/>
  <c r="BH96" i="9"/>
  <c r="BH63" i="9"/>
  <c r="BH59" i="9"/>
  <c r="BG79" i="9"/>
  <c r="BF79" i="9"/>
  <c r="AX232" i="9"/>
  <c r="BI223" i="9"/>
  <c r="BG222" i="9"/>
  <c r="BH222" i="9"/>
  <c r="BE222" i="9"/>
  <c r="BF222" i="9"/>
  <c r="BI228" i="9"/>
  <c r="BL216" i="9"/>
  <c r="BI38" i="9"/>
  <c r="BI149" i="9"/>
  <c r="AZ149" i="9"/>
  <c r="BI218" i="9"/>
  <c r="BI172" i="9"/>
  <c r="BH116" i="9"/>
  <c r="BF116" i="9"/>
  <c r="BC72" i="9"/>
  <c r="BE72" i="9"/>
  <c r="BF72" i="9"/>
  <c r="BG72" i="9"/>
  <c r="BD110" i="9"/>
  <c r="BH110" i="9"/>
  <c r="BE110" i="9"/>
  <c r="BF110" i="9"/>
  <c r="BI240" i="9"/>
  <c r="BG240" i="9"/>
  <c r="BH240" i="9"/>
  <c r="BE240" i="9"/>
  <c r="BF240" i="9"/>
  <c r="BG256" i="9"/>
  <c r="BH256" i="9"/>
  <c r="BE256" i="9"/>
  <c r="BF256" i="9"/>
  <c r="BM264" i="9"/>
  <c r="BG264" i="9"/>
  <c r="BH264" i="9"/>
  <c r="BE264" i="9"/>
  <c r="BF264" i="9"/>
  <c r="BA239" i="9"/>
  <c r="BG239" i="9"/>
  <c r="BH239" i="9"/>
  <c r="BE239" i="9"/>
  <c r="BF239" i="9"/>
  <c r="BI196" i="9"/>
  <c r="BA230" i="9"/>
  <c r="BE139" i="9"/>
  <c r="BF139" i="9"/>
  <c r="BG139" i="9"/>
  <c r="BF137" i="9"/>
  <c r="BG137" i="9"/>
  <c r="AZ160" i="9"/>
  <c r="BG160" i="9"/>
  <c r="BH160" i="9"/>
  <c r="BE160" i="9"/>
  <c r="BF160" i="9"/>
  <c r="BI76" i="9"/>
  <c r="BI48" i="9"/>
  <c r="BC50" i="9"/>
  <c r="BI267" i="9"/>
  <c r="BI254" i="9"/>
  <c r="BI215" i="9"/>
  <c r="BK216" i="9"/>
  <c r="BI85" i="9"/>
  <c r="BI62" i="9"/>
  <c r="BK173" i="9"/>
  <c r="BI155" i="9"/>
  <c r="BC65" i="9"/>
  <c r="BI56" i="9"/>
  <c r="BK232" i="9"/>
  <c r="BI162" i="9"/>
  <c r="BI132" i="9"/>
  <c r="AZ65" i="9"/>
  <c r="BI13" i="9"/>
  <c r="BI9" i="9"/>
  <c r="BI11" i="9"/>
  <c r="BI37" i="9"/>
  <c r="AX236" i="9"/>
  <c r="BG236" i="9"/>
  <c r="BH236" i="9"/>
  <c r="BE236" i="9"/>
  <c r="BF236" i="9"/>
  <c r="AX248" i="9"/>
  <c r="BG248" i="9"/>
  <c r="BE248" i="9"/>
  <c r="BF248" i="9"/>
  <c r="BI201" i="9"/>
  <c r="BI83" i="9"/>
  <c r="BA113" i="9"/>
  <c r="BH113" i="9"/>
  <c r="BE113" i="9"/>
  <c r="BF113" i="9"/>
  <c r="BG113" i="9"/>
  <c r="BI167" i="9"/>
  <c r="BG190" i="9"/>
  <c r="BH190" i="9"/>
  <c r="BE190" i="9"/>
  <c r="BF190" i="9"/>
  <c r="BG165" i="9"/>
  <c r="BH165" i="9"/>
  <c r="BE165" i="9"/>
  <c r="BF165" i="9"/>
  <c r="BI91" i="9"/>
  <c r="BH108" i="9"/>
  <c r="BF108" i="9"/>
  <c r="BG108" i="9"/>
  <c r="BI78" i="9"/>
  <c r="BI107" i="9"/>
  <c r="BI119" i="9"/>
  <c r="BB94" i="9"/>
  <c r="BH101" i="9"/>
  <c r="BE101" i="9"/>
  <c r="BF101" i="9"/>
  <c r="BG101" i="9"/>
  <c r="BI263" i="9"/>
  <c r="BD262" i="9"/>
  <c r="BF262" i="9"/>
  <c r="BG234" i="9"/>
  <c r="BH234" i="9"/>
  <c r="BE234" i="9"/>
  <c r="BF234" i="9"/>
  <c r="BA151" i="9"/>
  <c r="BG151" i="9"/>
  <c r="BH151" i="9"/>
  <c r="BE151" i="9"/>
  <c r="BF151" i="9"/>
  <c r="BG214" i="9"/>
  <c r="BH214" i="9"/>
  <c r="BE214" i="9"/>
  <c r="BF214" i="9"/>
  <c r="BL102" i="9"/>
  <c r="BM253" i="9"/>
  <c r="BG253" i="9"/>
  <c r="BH253" i="9"/>
  <c r="BE253" i="9"/>
  <c r="BF253" i="9"/>
  <c r="BA74" i="9"/>
  <c r="BG74" i="9"/>
  <c r="BE74" i="9"/>
  <c r="BF74" i="9"/>
  <c r="BI135" i="9"/>
  <c r="BI146" i="9"/>
  <c r="BG227" i="9"/>
  <c r="BH227" i="9"/>
  <c r="BI49" i="9"/>
  <c r="BF44" i="9"/>
  <c r="BG44" i="9"/>
  <c r="BE44" i="9"/>
  <c r="BI51" i="9"/>
  <c r="BI31" i="9"/>
  <c r="BI18" i="9"/>
  <c r="BI30" i="9"/>
  <c r="BH99" i="9"/>
  <c r="BF99" i="9"/>
  <c r="BG99" i="9"/>
  <c r="BG225" i="9"/>
  <c r="BH225" i="9"/>
  <c r="BE225" i="9"/>
  <c r="BC259" i="9"/>
  <c r="BG259" i="9"/>
  <c r="BH259" i="9"/>
  <c r="BE259" i="9"/>
  <c r="BF259" i="9"/>
  <c r="BF17" i="9"/>
  <c r="BG17" i="9"/>
  <c r="BH98" i="9"/>
  <c r="BF98" i="9"/>
  <c r="BG98" i="9"/>
  <c r="AZ233" i="9"/>
  <c r="BG233" i="9"/>
  <c r="BH233" i="9"/>
  <c r="BE233" i="9"/>
  <c r="BF233" i="9"/>
  <c r="BD247" i="9"/>
  <c r="BG247" i="9"/>
  <c r="BH247" i="9"/>
  <c r="BE247" i="9"/>
  <c r="BF247" i="9"/>
  <c r="BF54" i="9"/>
  <c r="BE54" i="9"/>
  <c r="BG188" i="9"/>
  <c r="BH188" i="9"/>
  <c r="BE188" i="9"/>
  <c r="BF188" i="9"/>
  <c r="BG260" i="9"/>
  <c r="BH260" i="9"/>
  <c r="BE260" i="9"/>
  <c r="BF260" i="9"/>
  <c r="BG155" i="9"/>
  <c r="BH155" i="9"/>
  <c r="BF155" i="9"/>
  <c r="BG152" i="9"/>
  <c r="BH152" i="9"/>
  <c r="BE152" i="9"/>
  <c r="BF152" i="9"/>
  <c r="BG148" i="9"/>
  <c r="BH148" i="9"/>
  <c r="BF148" i="9"/>
  <c r="BA228" i="9"/>
  <c r="BA36" i="9"/>
  <c r="BF36" i="9"/>
  <c r="BG36" i="9"/>
  <c r="AY23" i="9"/>
  <c r="BG23" i="9"/>
  <c r="BG246" i="9"/>
  <c r="BH246" i="9"/>
  <c r="BE246" i="9"/>
  <c r="BF246" i="9"/>
  <c r="BH220" i="9"/>
  <c r="BG215" i="9"/>
  <c r="BE215" i="9"/>
  <c r="BF215" i="9"/>
  <c r="BH97" i="9"/>
  <c r="BH72" i="9"/>
  <c r="BH43" i="9"/>
  <c r="BH39" i="9"/>
  <c r="BH17" i="9"/>
  <c r="AA6" i="9"/>
  <c r="BG56" i="9"/>
  <c r="BG109" i="9"/>
  <c r="BG85" i="9"/>
  <c r="BG61" i="9"/>
  <c r="BG26" i="9"/>
  <c r="BG135" i="9"/>
  <c r="BH168" i="9"/>
  <c r="BH187" i="9"/>
  <c r="BH201" i="9"/>
  <c r="BH224" i="9"/>
  <c r="BH258" i="9"/>
  <c r="BG51" i="9"/>
  <c r="BG28" i="9"/>
  <c r="BG107" i="9"/>
  <c r="BF197" i="9"/>
  <c r="BF198" i="9"/>
  <c r="BF201" i="9"/>
  <c r="BF203" i="9"/>
  <c r="BF221" i="9"/>
  <c r="BF224" i="9"/>
  <c r="BF229" i="9"/>
  <c r="BF263" i="9"/>
  <c r="BF267" i="9"/>
  <c r="BF238" i="9"/>
  <c r="BF243" i="9"/>
  <c r="BF107" i="9"/>
  <c r="BF82" i="9"/>
  <c r="BF71" i="9"/>
  <c r="BF168" i="9"/>
  <c r="BF187" i="9"/>
  <c r="BE55" i="9"/>
  <c r="BE70" i="9"/>
  <c r="BE58" i="9"/>
  <c r="BE68" i="9"/>
  <c r="BF193" i="9"/>
  <c r="BG111" i="9"/>
  <c r="BE78" i="9"/>
  <c r="BF81" i="9"/>
  <c r="BE76" i="9"/>
  <c r="BE31" i="9"/>
  <c r="BG33" i="9"/>
  <c r="BF18" i="9"/>
  <c r="BF196" i="9"/>
  <c r="BF200" i="9"/>
  <c r="BF223" i="9"/>
  <c r="BF157" i="9"/>
  <c r="BG130" i="9"/>
  <c r="BF92" i="9"/>
  <c r="BE83" i="9"/>
  <c r="BF57" i="9"/>
  <c r="BE37" i="9"/>
  <c r="BF24" i="9"/>
  <c r="BG238" i="9"/>
  <c r="BF75" i="9"/>
  <c r="BG243" i="9"/>
  <c r="BG163" i="9"/>
  <c r="BG221" i="9"/>
  <c r="BF254" i="9"/>
  <c r="BC124" i="9"/>
  <c r="BC202" i="9"/>
  <c r="BI154" i="9"/>
  <c r="BC149" i="9"/>
  <c r="BC14" i="9"/>
  <c r="AX14" i="9"/>
  <c r="AZ218" i="9"/>
  <c r="BM218" i="9"/>
  <c r="AY149" i="9"/>
  <c r="AY132" i="9"/>
  <c r="BK172" i="9"/>
  <c r="BD149" i="9"/>
  <c r="BD132" i="9"/>
  <c r="BD128" i="9"/>
  <c r="BA50" i="9"/>
  <c r="BC192" i="9"/>
  <c r="BK260" i="9"/>
  <c r="BI260" i="9"/>
  <c r="AZ260" i="9"/>
  <c r="BA202" i="9"/>
  <c r="BK202" i="9"/>
  <c r="BC132" i="9"/>
  <c r="AY14" i="9"/>
  <c r="AX149" i="9"/>
  <c r="AZ128" i="9"/>
  <c r="BD218" i="9"/>
  <c r="BB218" i="9"/>
  <c r="BL172" i="9"/>
  <c r="BI14" i="9"/>
  <c r="BD14" i="9"/>
  <c r="BB202" i="9"/>
  <c r="AZ172" i="9"/>
  <c r="AZ202" i="9"/>
  <c r="AY142" i="9"/>
  <c r="L33" i="9"/>
  <c r="AM33" i="9" s="1"/>
  <c r="AL33" i="9" s="1"/>
  <c r="AK33" i="9" s="1"/>
  <c r="AJ33" i="9" s="1"/>
  <c r="AI33" i="9" s="1"/>
  <c r="K33" i="9" s="1"/>
  <c r="BA124" i="9"/>
  <c r="BD50" i="9"/>
  <c r="AZ252" i="9"/>
  <c r="BK154" i="9"/>
  <c r="BM172" i="9"/>
  <c r="BC128" i="9"/>
  <c r="BA149" i="9"/>
  <c r="BI176" i="9"/>
  <c r="AZ132" i="9"/>
  <c r="AY218" i="9"/>
  <c r="BK14" i="9"/>
  <c r="BM252" i="9"/>
  <c r="AY154" i="9"/>
  <c r="AZ154" i="9"/>
  <c r="BC142" i="9"/>
  <c r="BK252" i="9"/>
  <c r="L20" i="9"/>
  <c r="AM20" i="9" s="1"/>
  <c r="AL20" i="9" s="1"/>
  <c r="AK20" i="9" s="1"/>
  <c r="AJ20" i="9" s="1"/>
  <c r="AI20" i="9" s="1"/>
  <c r="K20" i="9" s="1"/>
  <c r="AX39" i="9"/>
  <c r="BJ50" i="9"/>
  <c r="BD152" i="9"/>
  <c r="AX12" i="9"/>
  <c r="BK12" i="9"/>
  <c r="AY12" i="9"/>
  <c r="BC40" i="9"/>
  <c r="BK40" i="9"/>
  <c r="BJ225" i="9"/>
  <c r="BJ206" i="9"/>
  <c r="BJ201" i="9"/>
  <c r="BJ198" i="9"/>
  <c r="BJ221" i="9"/>
  <c r="BJ196" i="9"/>
  <c r="BJ171" i="9"/>
  <c r="BJ158" i="9"/>
  <c r="AZ173" i="9"/>
  <c r="BI173" i="9"/>
  <c r="BJ86" i="9"/>
  <c r="BJ128" i="9"/>
  <c r="BK208" i="9"/>
  <c r="BK39" i="9"/>
  <c r="BJ12" i="9"/>
  <c r="BJ169" i="9"/>
  <c r="AY152" i="9"/>
  <c r="BJ105" i="9"/>
  <c r="BJ189" i="9"/>
  <c r="BJ49" i="9"/>
  <c r="BD99" i="9"/>
  <c r="BK99" i="9"/>
  <c r="AY99" i="9"/>
  <c r="BJ99" i="9"/>
  <c r="BA99" i="9"/>
  <c r="BC245" i="9"/>
  <c r="BC115" i="9"/>
  <c r="BJ115" i="9"/>
  <c r="AY115" i="9"/>
  <c r="BC136" i="9"/>
  <c r="AZ136" i="9"/>
  <c r="BK94" i="9"/>
  <c r="BD94" i="9"/>
  <c r="BI50" i="9"/>
  <c r="AZ50" i="9"/>
  <c r="BK50" i="9"/>
  <c r="AY50" i="9"/>
  <c r="BM50" i="9"/>
  <c r="AY129" i="9"/>
  <c r="BA129" i="9"/>
  <c r="AZ129" i="9"/>
  <c r="AX129" i="9"/>
  <c r="BC129" i="9"/>
  <c r="BJ129" i="9"/>
  <c r="AX218" i="9"/>
  <c r="BL218" i="9"/>
  <c r="BC218" i="9"/>
  <c r="AX86" i="9"/>
  <c r="BA86" i="9"/>
  <c r="BI86" i="9"/>
  <c r="AY86" i="9"/>
  <c r="BM86" i="9"/>
  <c r="BL86" i="9"/>
  <c r="BC86" i="9"/>
  <c r="BD188" i="9"/>
  <c r="BI188" i="9"/>
  <c r="AY188" i="9"/>
  <c r="BJ188" i="9"/>
  <c r="AZ188" i="9"/>
  <c r="BK188" i="9"/>
  <c r="BD260" i="9"/>
  <c r="BD134" i="9"/>
  <c r="BJ134" i="9"/>
  <c r="BI134" i="9"/>
  <c r="BD192" i="9"/>
  <c r="AZ192" i="9"/>
  <c r="BI192" i="9"/>
  <c r="AY192" i="9"/>
  <c r="BJ192" i="9"/>
  <c r="BK192" i="9"/>
  <c r="AY39" i="9"/>
  <c r="BA39" i="9"/>
  <c r="BJ76" i="9"/>
  <c r="BJ30" i="9"/>
  <c r="BJ17" i="9"/>
  <c r="BJ107" i="9"/>
  <c r="BJ138" i="9"/>
  <c r="BJ193" i="9"/>
  <c r="BJ78" i="9"/>
  <c r="BJ80" i="9"/>
  <c r="BJ98" i="9"/>
  <c r="BJ87" i="9"/>
  <c r="BJ131" i="9"/>
  <c r="BJ73" i="9"/>
  <c r="BJ15" i="9"/>
  <c r="BJ26" i="9"/>
  <c r="BJ27" i="9"/>
  <c r="BJ31" i="9"/>
  <c r="BJ47" i="9"/>
  <c r="BJ120" i="9"/>
  <c r="BJ95" i="9"/>
  <c r="BJ42" i="9"/>
  <c r="BJ126" i="9"/>
  <c r="BJ167" i="9"/>
  <c r="BJ233" i="9"/>
  <c r="BJ33" i="9"/>
  <c r="BJ20" i="9"/>
  <c r="BJ51" i="9"/>
  <c r="BJ135" i="9"/>
  <c r="BJ32" i="9"/>
  <c r="BJ258" i="9"/>
  <c r="BJ119" i="9"/>
  <c r="BJ111" i="9"/>
  <c r="BJ83" i="9"/>
  <c r="BJ114" i="9"/>
  <c r="BJ157" i="9"/>
  <c r="BJ46" i="9"/>
  <c r="BJ238" i="9"/>
  <c r="BJ62" i="9"/>
  <c r="BJ10" i="9"/>
  <c r="BJ9" i="9"/>
  <c r="BJ64" i="9"/>
  <c r="BJ71" i="9"/>
  <c r="BJ162" i="9"/>
  <c r="BJ237" i="9"/>
  <c r="BC208" i="9"/>
  <c r="BI208" i="9"/>
  <c r="BJ252" i="9"/>
  <c r="BJ259" i="9"/>
  <c r="BD208" i="9"/>
  <c r="BJ245" i="9"/>
  <c r="BJ220" i="9"/>
  <c r="BJ229" i="9"/>
  <c r="BJ249" i="9"/>
  <c r="BJ223" i="9"/>
  <c r="BJ154" i="9"/>
  <c r="BD173" i="9"/>
  <c r="BJ130" i="9"/>
  <c r="BJ90" i="9"/>
  <c r="BJ57" i="9"/>
  <c r="BJ22" i="9"/>
  <c r="BJ254" i="9"/>
  <c r="BJ13" i="9"/>
  <c r="AZ39" i="9"/>
  <c r="BJ11" i="9"/>
  <c r="BJ24" i="9"/>
  <c r="BJ56" i="9"/>
  <c r="BJ84" i="9"/>
  <c r="BJ37" i="9"/>
  <c r="BJ191" i="9"/>
  <c r="BJ75" i="9"/>
  <c r="BJ48" i="9"/>
  <c r="BJ18" i="9"/>
  <c r="AZ86" i="9"/>
  <c r="BJ144" i="9"/>
  <c r="AY40" i="9"/>
  <c r="BJ267" i="9"/>
  <c r="BJ263" i="9"/>
  <c r="BJ260" i="9"/>
  <c r="AZ208" i="9"/>
  <c r="BJ216" i="9"/>
  <c r="BJ208" i="9"/>
  <c r="BJ209" i="9"/>
  <c r="BC173" i="9"/>
  <c r="BJ152" i="9"/>
  <c r="BI40" i="9"/>
  <c r="BJ163" i="9"/>
  <c r="BK152" i="9"/>
  <c r="AY173" i="9"/>
  <c r="BJ155" i="9"/>
  <c r="BJ109" i="9"/>
  <c r="AZ40" i="9"/>
  <c r="AZ12" i="9"/>
  <c r="BJ218" i="9"/>
  <c r="BJ174" i="9"/>
  <c r="BJ35" i="9"/>
  <c r="BJ41" i="9"/>
  <c r="BJ215" i="9"/>
  <c r="BJ88" i="9"/>
  <c r="BJ214" i="9"/>
  <c r="BJ227" i="9"/>
  <c r="L19" i="9"/>
  <c r="AM19" i="9" s="1"/>
  <c r="AL19" i="9" s="1"/>
  <c r="AK19" i="9" s="1"/>
  <c r="AJ19" i="9" s="1"/>
  <c r="AI19" i="9" s="1"/>
  <c r="K19" i="9" s="1"/>
  <c r="L235" i="9"/>
  <c r="AM235" i="9" s="1"/>
  <c r="AL235" i="9" s="1"/>
  <c r="AK235" i="9" s="1"/>
  <c r="AJ235" i="9" s="1"/>
  <c r="AI235" i="9" s="1"/>
  <c r="K235" i="9" s="1"/>
  <c r="L163" i="9"/>
  <c r="AM163" i="9" s="1"/>
  <c r="AL163" i="9" s="1"/>
  <c r="AK163" i="9" s="1"/>
  <c r="AJ163" i="9" s="1"/>
  <c r="AI163" i="9" s="1"/>
  <c r="K163" i="9" s="1"/>
  <c r="L254" i="9"/>
  <c r="AM254" i="9" s="1"/>
  <c r="AL254" i="9" s="1"/>
  <c r="AK254" i="9" s="1"/>
  <c r="AJ254" i="9" s="1"/>
  <c r="AI254" i="9" s="1"/>
  <c r="K254" i="9" s="1"/>
  <c r="U6" i="9"/>
  <c r="BB17" i="9"/>
  <c r="BD189" i="9"/>
  <c r="BI247" i="9"/>
  <c r="BI43" i="9"/>
  <c r="AX43" i="9"/>
  <c r="BJ36" i="9"/>
  <c r="BI36" i="9"/>
  <c r="AZ36" i="9"/>
  <c r="BJ247" i="9"/>
  <c r="AZ176" i="9"/>
  <c r="BL126" i="9"/>
  <c r="BC126" i="9"/>
  <c r="BK118" i="9"/>
  <c r="BJ118" i="9"/>
  <c r="BK98" i="9"/>
  <c r="BI252" i="9"/>
  <c r="AZ23" i="9"/>
  <c r="AY189" i="9"/>
  <c r="AY252" i="9"/>
  <c r="BC140" i="9"/>
  <c r="BA140" i="9"/>
  <c r="BK17" i="9"/>
  <c r="AZ17" i="9"/>
  <c r="BM118" i="9"/>
  <c r="BC118" i="9"/>
  <c r="BJ19" i="9"/>
  <c r="BJ29" i="9"/>
  <c r="BD252" i="9"/>
  <c r="BC233" i="9"/>
  <c r="BA17" i="9"/>
  <c r="BC189" i="9"/>
  <c r="BA247" i="9"/>
  <c r="AX233" i="9"/>
  <c r="AX252" i="9"/>
  <c r="BA148" i="9"/>
  <c r="AZ43" i="9"/>
  <c r="BJ43" i="9"/>
  <c r="BK176" i="9"/>
  <c r="BK23" i="9"/>
  <c r="BK36" i="9"/>
  <c r="BL23" i="9"/>
  <c r="AZ189" i="9"/>
  <c r="AY126" i="9"/>
  <c r="BI126" i="9"/>
  <c r="BA126" i="9"/>
  <c r="BI98" i="9"/>
  <c r="BI233" i="9"/>
  <c r="BM233" i="9"/>
  <c r="AY148" i="9"/>
  <c r="BI23" i="9"/>
  <c r="AY36" i="9"/>
  <c r="BC23" i="9"/>
  <c r="BD36" i="9"/>
  <c r="AY233" i="9"/>
  <c r="BK140" i="9"/>
  <c r="BI17" i="9"/>
  <c r="BJ140" i="9"/>
  <c r="BA23" i="9"/>
  <c r="Q6" i="9"/>
  <c r="M6" i="9"/>
  <c r="AZ148" i="9"/>
  <c r="AY43" i="9"/>
  <c r="BA252" i="9"/>
  <c r="AX126" i="9"/>
  <c r="BM23" i="9"/>
  <c r="BK126" i="9"/>
  <c r="BD98" i="9"/>
  <c r="AY98" i="9"/>
  <c r="BA118" i="9"/>
  <c r="L51" i="9"/>
  <c r="AM51" i="9" s="1"/>
  <c r="AL51" i="9" s="1"/>
  <c r="AK51" i="9" s="1"/>
  <c r="AJ51" i="9" s="1"/>
  <c r="AI51" i="9" s="1"/>
  <c r="K51" i="9" s="1"/>
  <c r="L48" i="9"/>
  <c r="AM48" i="9" s="1"/>
  <c r="AL48" i="9" s="1"/>
  <c r="AK48" i="9" s="1"/>
  <c r="AJ48" i="9" s="1"/>
  <c r="AI48" i="9" s="1"/>
  <c r="K48" i="9" s="1"/>
  <c r="BC17" i="9"/>
  <c r="BD176" i="9"/>
  <c r="BD140" i="9"/>
  <c r="BM146" i="9"/>
  <c r="AY146" i="9"/>
  <c r="BD146" i="9"/>
  <c r="BL146" i="9"/>
  <c r="AX146" i="9"/>
  <c r="AZ146" i="9"/>
  <c r="BA146" i="9"/>
  <c r="BB146" i="9"/>
  <c r="BD199" i="9"/>
  <c r="BA199" i="9"/>
  <c r="AY171" i="9"/>
  <c r="BC171" i="9"/>
  <c r="BB129" i="9"/>
  <c r="BB134" i="9"/>
  <c r="BB57" i="9"/>
  <c r="BB172" i="9"/>
  <c r="BB229" i="9"/>
  <c r="BB31" i="9"/>
  <c r="BB191" i="9"/>
  <c r="BB201" i="9"/>
  <c r="BB50" i="9"/>
  <c r="BB76" i="9"/>
  <c r="BB118" i="9"/>
  <c r="BB91" i="9"/>
  <c r="BB147" i="9"/>
  <c r="BB68" i="9"/>
  <c r="BB140" i="9"/>
  <c r="BB40" i="9"/>
  <c r="BB215" i="9"/>
  <c r="BB135" i="9"/>
  <c r="BB260" i="9"/>
  <c r="BB62" i="9"/>
  <c r="BB87" i="9"/>
  <c r="BB120" i="9"/>
  <c r="BB221" i="9"/>
  <c r="BB107" i="9"/>
  <c r="BB267" i="9"/>
  <c r="BB78" i="9"/>
  <c r="BB56" i="9"/>
  <c r="BB189" i="9"/>
  <c r="BB37" i="9"/>
  <c r="BB90" i="9"/>
  <c r="BB131" i="9"/>
  <c r="BB130" i="9"/>
  <c r="BB92" i="9"/>
  <c r="BB22" i="9"/>
  <c r="BB81" i="9"/>
  <c r="BB138" i="9"/>
  <c r="BB24" i="9"/>
  <c r="BB230" i="9"/>
  <c r="BB233" i="9"/>
  <c r="BB243" i="9"/>
  <c r="BB33" i="9"/>
  <c r="BB99" i="9"/>
  <c r="BB20" i="9"/>
  <c r="BB126" i="9"/>
  <c r="AY122" i="9"/>
  <c r="BI122" i="9"/>
  <c r="BK122" i="9"/>
  <c r="BB192" i="9"/>
  <c r="BB263" i="9"/>
  <c r="BB175" i="9"/>
  <c r="BB170" i="9"/>
  <c r="BB70" i="9"/>
  <c r="BB157" i="9"/>
  <c r="BB42" i="9"/>
  <c r="BB10" i="9"/>
  <c r="BB132" i="9"/>
  <c r="BB67" i="9"/>
  <c r="BB25" i="9"/>
  <c r="BB39" i="9"/>
  <c r="BB12" i="9"/>
  <c r="BB254" i="9"/>
  <c r="BB49" i="9"/>
  <c r="BB111" i="9"/>
  <c r="AX199" i="9"/>
  <c r="BB122" i="9"/>
  <c r="BB133" i="9"/>
  <c r="BB48" i="9"/>
  <c r="BB197" i="9"/>
  <c r="BB176" i="9"/>
  <c r="BB23" i="9"/>
  <c r="BC106" i="9"/>
  <c r="AY106" i="9"/>
  <c r="AZ106" i="9"/>
  <c r="BI106" i="9"/>
  <c r="AX106" i="9"/>
  <c r="BD106" i="9"/>
  <c r="BA232" i="9"/>
  <c r="AY232" i="9"/>
  <c r="BD95" i="9"/>
  <c r="BB95" i="9"/>
  <c r="AZ95" i="9"/>
  <c r="BA95" i="9"/>
  <c r="AY95" i="9"/>
  <c r="BC95" i="9"/>
  <c r="BB237" i="9"/>
  <c r="AX150" i="9"/>
  <c r="BD150" i="9"/>
  <c r="BB150" i="9"/>
  <c r="AY150" i="9"/>
  <c r="AX78" i="9"/>
  <c r="AX111" i="9"/>
  <c r="AX33" i="9"/>
  <c r="AX64" i="9"/>
  <c r="AX68" i="9"/>
  <c r="AX17" i="9"/>
  <c r="AX31" i="9"/>
  <c r="AX51" i="9"/>
  <c r="AX47" i="9"/>
  <c r="AX229" i="9"/>
  <c r="AX102" i="9"/>
  <c r="AX157" i="9"/>
  <c r="AX84" i="9"/>
  <c r="AX28" i="9"/>
  <c r="AX75" i="9"/>
  <c r="AX81" i="9"/>
  <c r="AX203" i="9"/>
  <c r="AX69" i="9"/>
  <c r="AX80" i="9"/>
  <c r="AX114" i="9"/>
  <c r="AX29" i="9"/>
  <c r="AX173" i="9"/>
  <c r="AX215" i="9"/>
  <c r="AX23" i="9"/>
  <c r="AX83" i="9"/>
  <c r="AX30" i="9"/>
  <c r="AX48" i="9"/>
  <c r="AX187" i="9"/>
  <c r="AX134" i="9"/>
  <c r="AX120" i="9"/>
  <c r="AX245" i="9"/>
  <c r="AX131" i="9"/>
  <c r="AX19" i="9"/>
  <c r="AX119" i="9"/>
  <c r="AX82" i="9"/>
  <c r="AX50" i="9"/>
  <c r="AX20" i="9"/>
  <c r="AX60" i="9"/>
  <c r="AX76" i="9"/>
  <c r="AX144" i="9"/>
  <c r="AX27" i="9"/>
  <c r="AX49" i="9"/>
  <c r="AX189" i="9"/>
  <c r="AX188" i="9"/>
  <c r="AX135" i="9"/>
  <c r="AX24" i="9"/>
  <c r="AX38" i="9"/>
  <c r="AX87" i="9"/>
  <c r="AX230" i="9"/>
  <c r="AX99" i="9"/>
  <c r="AX152" i="9"/>
  <c r="AX92" i="9"/>
  <c r="AX98" i="9"/>
  <c r="AX105" i="9"/>
  <c r="BB226" i="9"/>
  <c r="BB216" i="9"/>
  <c r="BB220" i="9"/>
  <c r="BB206" i="9"/>
  <c r="BI199" i="9"/>
  <c r="BB196" i="9"/>
  <c r="BB55" i="9"/>
  <c r="BB204" i="9"/>
  <c r="BB155" i="9"/>
  <c r="BB46" i="9"/>
  <c r="BJ54" i="9"/>
  <c r="BB75" i="9"/>
  <c r="BB19" i="9"/>
  <c r="BA122" i="9"/>
  <c r="BB249" i="9"/>
  <c r="BB207" i="9"/>
  <c r="BB193" i="9"/>
  <c r="BB209" i="9"/>
  <c r="BB29" i="9"/>
  <c r="BB36" i="9"/>
  <c r="BB26" i="9"/>
  <c r="BB64" i="9"/>
  <c r="BB238" i="9"/>
  <c r="BB47" i="9"/>
  <c r="BB30" i="9"/>
  <c r="BB119" i="9"/>
  <c r="BB188" i="9"/>
  <c r="BB228" i="9"/>
  <c r="BB171" i="9"/>
  <c r="BB159" i="9"/>
  <c r="BK171" i="9"/>
  <c r="BB149" i="9"/>
  <c r="BB14" i="9"/>
  <c r="AG73" i="9"/>
  <c r="AF73" i="9" s="1"/>
  <c r="AE73" i="9" s="1"/>
  <c r="AD73" i="9" s="1"/>
  <c r="L73" i="9" s="1"/>
  <c r="AM73" i="9" s="1"/>
  <c r="AL73" i="9" s="1"/>
  <c r="AK73" i="9" s="1"/>
  <c r="AJ73" i="9" s="1"/>
  <c r="AI73" i="9" s="1"/>
  <c r="K73" i="9" s="1"/>
  <c r="BB128" i="9"/>
  <c r="BB174" i="9"/>
  <c r="BB162" i="9"/>
  <c r="BB15" i="9"/>
  <c r="BB9" i="9"/>
  <c r="AZ54" i="9"/>
  <c r="AK238" i="9"/>
  <c r="AJ238" i="9" s="1"/>
  <c r="AI238" i="9" s="1"/>
  <c r="K238" i="9" s="1"/>
  <c r="BD122" i="9"/>
  <c r="BB168" i="9"/>
  <c r="BB105" i="9"/>
  <c r="BJ122" i="9"/>
  <c r="BB98" i="9"/>
  <c r="BB232" i="9"/>
  <c r="AZ199" i="9"/>
  <c r="BB245" i="9"/>
  <c r="BB247" i="9"/>
  <c r="BJ146" i="9"/>
  <c r="BD136" i="9"/>
  <c r="AX136" i="9"/>
  <c r="BJ136" i="9"/>
  <c r="BA136" i="9"/>
  <c r="BB136" i="9"/>
  <c r="BK136" i="9"/>
  <c r="BJ94" i="9"/>
  <c r="AX94" i="9"/>
  <c r="BC94" i="9"/>
  <c r="BJ124" i="9"/>
  <c r="BK124" i="9"/>
  <c r="BB124" i="9"/>
  <c r="L252" i="9"/>
  <c r="AM252" i="9" s="1"/>
  <c r="AL252" i="9" s="1"/>
  <c r="AK252" i="9" s="1"/>
  <c r="AJ252" i="9" s="1"/>
  <c r="AI252" i="9" s="1"/>
  <c r="K252" i="9" s="1"/>
  <c r="AX217" i="9"/>
  <c r="AX59" i="9"/>
  <c r="BB63" i="9"/>
  <c r="L234" i="9"/>
  <c r="AM234" i="9" s="1"/>
  <c r="AL234" i="9" s="1"/>
  <c r="AK234" i="9" s="1"/>
  <c r="AJ234" i="9" s="1"/>
  <c r="AI234" i="9" s="1"/>
  <c r="K234" i="9" s="1"/>
  <c r="L239" i="9"/>
  <c r="AM239" i="9" s="1"/>
  <c r="AL239" i="9" s="1"/>
  <c r="AK239" i="9" s="1"/>
  <c r="AJ239" i="9" s="1"/>
  <c r="AI239" i="9" s="1"/>
  <c r="K239" i="9" s="1"/>
  <c r="AX161" i="9"/>
  <c r="AX115" i="9"/>
  <c r="AH70" i="9"/>
  <c r="AG70" i="9" s="1"/>
  <c r="AF70" i="9" s="1"/>
  <c r="AE70" i="9" s="1"/>
  <c r="AD70" i="9" s="1"/>
  <c r="AH71" i="9"/>
  <c r="AG71" i="9" s="1"/>
  <c r="AF71" i="9" s="1"/>
  <c r="AE71" i="9" s="1"/>
  <c r="AD71" i="9" s="1"/>
  <c r="AH65" i="9"/>
  <c r="AG65" i="9" s="1"/>
  <c r="AF65" i="9" s="1"/>
  <c r="AE65" i="9" s="1"/>
  <c r="AH66" i="9"/>
  <c r="AG66" i="9" s="1"/>
  <c r="AF66" i="9" s="1"/>
  <c r="AH62" i="9"/>
  <c r="AG62" i="9" s="1"/>
  <c r="AF62" i="9" s="1"/>
  <c r="AE62" i="9" s="1"/>
  <c r="AD62" i="9" s="1"/>
  <c r="AH64" i="9"/>
  <c r="AG64" i="9" s="1"/>
  <c r="AF64" i="9" s="1"/>
  <c r="AE64" i="9" s="1"/>
  <c r="AD64" i="9" s="1"/>
  <c r="AH57" i="9"/>
  <c r="AG57" i="9" s="1"/>
  <c r="AF57" i="9" s="1"/>
  <c r="AE57" i="9" s="1"/>
  <c r="AD57" i="9" s="1"/>
  <c r="AH61" i="9"/>
  <c r="AG61" i="9" s="1"/>
  <c r="AF61" i="9" s="1"/>
  <c r="AE61" i="9" s="1"/>
  <c r="AD61" i="9" s="1"/>
  <c r="AH72" i="9"/>
  <c r="AG72" i="9" s="1"/>
  <c r="AF72" i="9" s="1"/>
  <c r="AE72" i="9" s="1"/>
  <c r="AD72" i="9" s="1"/>
  <c r="L72" i="9" s="1"/>
  <c r="AH56" i="9"/>
  <c r="AG56" i="9" s="1"/>
  <c r="AF56" i="9" s="1"/>
  <c r="AE56" i="9" s="1"/>
  <c r="AD56" i="9" s="1"/>
  <c r="AG88" i="1"/>
  <c r="AF88" i="1" s="1"/>
  <c r="AE88" i="1" s="1"/>
  <c r="AD88" i="1" s="1"/>
  <c r="L88" i="1" s="1"/>
  <c r="AH86" i="1"/>
  <c r="AG86" i="1" s="1"/>
  <c r="AF86" i="1" s="1"/>
  <c r="AE86" i="1" s="1"/>
  <c r="AD86" i="1" s="1"/>
  <c r="AH87" i="1"/>
  <c r="AG87" i="1" s="1"/>
  <c r="AF87" i="1" s="1"/>
  <c r="AE87" i="1" s="1"/>
  <c r="AD87" i="1" s="1"/>
  <c r="L87" i="1" s="1"/>
  <c r="AM87" i="1" s="1"/>
  <c r="AL87" i="1" s="1"/>
  <c r="AK87" i="1" s="1"/>
  <c r="AJ87" i="1" s="1"/>
  <c r="AI87" i="1" s="1"/>
  <c r="K87" i="1" s="1"/>
  <c r="AH85" i="1"/>
  <c r="AG85" i="1" s="1"/>
  <c r="AF85" i="1" s="1"/>
  <c r="AE85" i="1" s="1"/>
  <c r="AD85" i="1" s="1"/>
  <c r="AH81" i="1"/>
  <c r="AG81" i="1" s="1"/>
  <c r="AF81" i="1" s="1"/>
  <c r="AH84" i="1"/>
  <c r="AG84" i="1" s="1"/>
  <c r="AF84" i="1" s="1"/>
  <c r="AE84" i="1" s="1"/>
  <c r="AD84" i="1" s="1"/>
  <c r="L92" i="1"/>
  <c r="AM92" i="1" s="1"/>
  <c r="AL92" i="1" s="1"/>
  <c r="AK92" i="1" s="1"/>
  <c r="AJ92" i="1" s="1"/>
  <c r="AI92" i="1" s="1"/>
  <c r="K92" i="1" s="1"/>
  <c r="AH82" i="1"/>
  <c r="AG82" i="1" s="1"/>
  <c r="AF82" i="1" s="1"/>
  <c r="AE82" i="1" s="1"/>
  <c r="AD82" i="1" s="1"/>
  <c r="AH83" i="1"/>
  <c r="AG83" i="1" s="1"/>
  <c r="AF83" i="1" s="1"/>
  <c r="AE83" i="1" s="1"/>
  <c r="AD83" i="1" s="1"/>
  <c r="L109" i="1"/>
  <c r="AM109" i="1" s="1"/>
  <c r="AL109" i="1" s="1"/>
  <c r="AK109" i="1" s="1"/>
  <c r="AJ109" i="1" s="1"/>
  <c r="AI109" i="1" s="1"/>
  <c r="K109" i="1" s="1"/>
  <c r="L108" i="1"/>
  <c r="AM108" i="1" s="1"/>
  <c r="AL108" i="1" s="1"/>
  <c r="AK108" i="1" s="1"/>
  <c r="AJ108" i="1" s="1"/>
  <c r="AI108" i="1" s="1"/>
  <c r="K108" i="1" s="1"/>
  <c r="AH79" i="1"/>
  <c r="AG79" i="1" s="1"/>
  <c r="AF79" i="1" s="1"/>
  <c r="AE79" i="1" s="1"/>
  <c r="AD79" i="1" s="1"/>
  <c r="AH80" i="1"/>
  <c r="AG80" i="1" s="1"/>
  <c r="AF80" i="1" s="1"/>
  <c r="AE80" i="1" s="1"/>
  <c r="AD80" i="1" s="1"/>
  <c r="AP78" i="1"/>
  <c r="AH78" i="1"/>
  <c r="AG78" i="1" s="1"/>
  <c r="AF78" i="1" s="1"/>
  <c r="AE78" i="1" s="1"/>
  <c r="AD78" i="1" s="1"/>
  <c r="AP81" i="1"/>
  <c r="AP80" i="1"/>
  <c r="AP82" i="1"/>
  <c r="AP79" i="1"/>
  <c r="L100" i="1"/>
  <c r="AM100" i="1" s="1"/>
  <c r="AL100" i="1" s="1"/>
  <c r="AK100" i="1" s="1"/>
  <c r="AJ100" i="1" s="1"/>
  <c r="AI100" i="1" s="1"/>
  <c r="K100" i="1" s="1"/>
  <c r="L96" i="1"/>
  <c r="AM96" i="1" s="1"/>
  <c r="AL96" i="1" s="1"/>
  <c r="AK96" i="1" s="1"/>
  <c r="AJ96" i="1" s="1"/>
  <c r="AI96" i="1" s="1"/>
  <c r="K96" i="1" s="1"/>
  <c r="AP54" i="1"/>
  <c r="AP56" i="1"/>
  <c r="AP57" i="1"/>
  <c r="AP55" i="1"/>
  <c r="AP53" i="1"/>
  <c r="AV56" i="1" s="1"/>
  <c r="AH53" i="1"/>
  <c r="AG53" i="1" s="1"/>
  <c r="AF53" i="1" s="1"/>
  <c r="AE53" i="1" s="1"/>
  <c r="AD53" i="1" s="1"/>
  <c r="BA231" i="9"/>
  <c r="BI160" i="9"/>
  <c r="AX176" i="9"/>
  <c r="BK233" i="9"/>
  <c r="AY176" i="9"/>
  <c r="L49" i="9"/>
  <c r="AM49" i="9" s="1"/>
  <c r="AL49" i="9" s="1"/>
  <c r="AK49" i="9" s="1"/>
  <c r="AJ49" i="9" s="1"/>
  <c r="AI49" i="9" s="1"/>
  <c r="K49" i="9" s="1"/>
  <c r="L18" i="9"/>
  <c r="AM18" i="9" s="1"/>
  <c r="AL18" i="9" s="1"/>
  <c r="AK18" i="9" s="1"/>
  <c r="AJ18" i="9" s="1"/>
  <c r="AI18" i="9" s="1"/>
  <c r="K18" i="9" s="1"/>
  <c r="P6" i="9"/>
  <c r="T6" i="9"/>
  <c r="AX124" i="9"/>
  <c r="AZ124" i="9"/>
  <c r="AY124" i="9"/>
  <c r="BI231" i="9"/>
  <c r="BM160" i="9"/>
  <c r="BJ217" i="9"/>
  <c r="BK217" i="9"/>
  <c r="BA44" i="9"/>
  <c r="BC231" i="9"/>
  <c r="BJ231" i="9"/>
  <c r="BC102" i="9"/>
  <c r="BL264" i="9"/>
  <c r="BD117" i="9"/>
  <c r="BA262" i="9"/>
  <c r="BL153" i="9"/>
  <c r="BJ251" i="9"/>
  <c r="BB227" i="9"/>
  <c r="AY251" i="9"/>
  <c r="BM251" i="9"/>
  <c r="BC217" i="9"/>
  <c r="AH114" i="9"/>
  <c r="AG114" i="9" s="1"/>
  <c r="AF114" i="9" s="1"/>
  <c r="AE114" i="9" s="1"/>
  <c r="AD114" i="9" s="1"/>
  <c r="AH115" i="9"/>
  <c r="AG115" i="9" s="1"/>
  <c r="AF115" i="9" s="1"/>
  <c r="AE115" i="9" s="1"/>
  <c r="AD115" i="9" s="1"/>
  <c r="L115" i="9" s="1"/>
  <c r="AH107" i="9"/>
  <c r="AG107" i="9" s="1"/>
  <c r="AH108" i="9"/>
  <c r="AG108" i="9" s="1"/>
  <c r="AF108" i="9" s="1"/>
  <c r="AE108" i="9" s="1"/>
  <c r="AD108" i="9" s="1"/>
  <c r="AH93" i="9"/>
  <c r="AG93" i="9" s="1"/>
  <c r="AF93" i="9" s="1"/>
  <c r="AE93" i="9" s="1"/>
  <c r="AD93" i="9" s="1"/>
  <c r="AH106" i="9"/>
  <c r="AG106" i="9" s="1"/>
  <c r="AF106" i="9" s="1"/>
  <c r="AE106" i="9" s="1"/>
  <c r="AD106" i="9" s="1"/>
  <c r="BA106" i="9"/>
  <c r="AH105" i="9"/>
  <c r="AG105" i="9" s="1"/>
  <c r="AF105" i="9" s="1"/>
  <c r="AE105" i="9" s="1"/>
  <c r="AD105" i="9" s="1"/>
  <c r="AH98" i="9"/>
  <c r="AG98" i="9" s="1"/>
  <c r="AH116" i="9"/>
  <c r="AG116" i="9" s="1"/>
  <c r="AF116" i="9" s="1"/>
  <c r="AE116" i="9" s="1"/>
  <c r="AD116" i="9" s="1"/>
  <c r="AH89" i="9"/>
  <c r="AG89" i="9" s="1"/>
  <c r="AH110" i="9"/>
  <c r="AG110" i="9" s="1"/>
  <c r="AF110" i="9" s="1"/>
  <c r="AE110" i="9" s="1"/>
  <c r="AD110" i="9" s="1"/>
  <c r="L110" i="9" s="1"/>
  <c r="AM110" i="9" s="1"/>
  <c r="AL110" i="9" s="1"/>
  <c r="AK110" i="9" s="1"/>
  <c r="AJ110" i="9" s="1"/>
  <c r="AI110" i="9" s="1"/>
  <c r="K110" i="9" s="1"/>
  <c r="AH111" i="9"/>
  <c r="AG111" i="9" s="1"/>
  <c r="AF111" i="9" s="1"/>
  <c r="AE111" i="9" s="1"/>
  <c r="AD111" i="9" s="1"/>
  <c r="AH99" i="9"/>
  <c r="AG99" i="9" s="1"/>
  <c r="AF99" i="9" s="1"/>
  <c r="AE99" i="9" s="1"/>
  <c r="AD99" i="9" s="1"/>
  <c r="L99" i="9" s="1"/>
  <c r="AM99" i="9" s="1"/>
  <c r="AL99" i="9" s="1"/>
  <c r="AK99" i="9" s="1"/>
  <c r="AJ99" i="9" s="1"/>
  <c r="AI99" i="9" s="1"/>
  <c r="K99" i="9" s="1"/>
  <c r="AH100" i="9"/>
  <c r="AG100" i="9" s="1"/>
  <c r="AF100" i="9" s="1"/>
  <c r="AE100" i="9" s="1"/>
  <c r="AD100" i="9" s="1"/>
  <c r="AH91" i="9"/>
  <c r="AG91" i="9" s="1"/>
  <c r="AF91" i="9" s="1"/>
  <c r="AE91" i="9" s="1"/>
  <c r="AD91" i="9" s="1"/>
  <c r="AH96" i="9"/>
  <c r="AG96" i="9" s="1"/>
  <c r="AF96" i="9" s="1"/>
  <c r="AE96" i="9" s="1"/>
  <c r="AD96" i="9" s="1"/>
  <c r="AH94" i="9"/>
  <c r="AG94" i="9" s="1"/>
  <c r="AH87" i="9"/>
  <c r="AG87" i="9" s="1"/>
  <c r="AF87" i="9" s="1"/>
  <c r="AE87" i="9" s="1"/>
  <c r="AD87" i="9" s="1"/>
  <c r="AH90" i="9"/>
  <c r="AG90" i="9" s="1"/>
  <c r="AF90" i="9" s="1"/>
  <c r="AE90" i="9" s="1"/>
  <c r="AD90" i="9" s="1"/>
  <c r="AH113" i="9"/>
  <c r="AG113" i="9" s="1"/>
  <c r="AF113" i="9" s="1"/>
  <c r="AE113" i="9" s="1"/>
  <c r="AD113" i="9" s="1"/>
  <c r="L113" i="9" s="1"/>
  <c r="AM113" i="9" s="1"/>
  <c r="AL113" i="9" s="1"/>
  <c r="AK113" i="9" s="1"/>
  <c r="AJ113" i="9" s="1"/>
  <c r="AI113" i="9" s="1"/>
  <c r="K113" i="9" s="1"/>
  <c r="AH79" i="9"/>
  <c r="AG79" i="9" s="1"/>
  <c r="AF79" i="9" s="1"/>
  <c r="AE79" i="9" s="1"/>
  <c r="AD79" i="9" s="1"/>
  <c r="BD45" i="9"/>
  <c r="BA248" i="9"/>
  <c r="BI239" i="9"/>
  <c r="BJ45" i="9"/>
  <c r="BA45" i="9"/>
  <c r="BD121" i="9"/>
  <c r="BD236" i="9"/>
  <c r="AX253" i="9"/>
  <c r="AZ214" i="9"/>
  <c r="AX16" i="9"/>
  <c r="BB239" i="9"/>
  <c r="BA16" i="9"/>
  <c r="BD156" i="9"/>
  <c r="AX250" i="9"/>
  <c r="BB248" i="9"/>
  <c r="BL236" i="9"/>
  <c r="AY45" i="9"/>
  <c r="BK16" i="9"/>
  <c r="BB45" i="9"/>
  <c r="BB16" i="9"/>
  <c r="AZ248" i="9"/>
  <c r="BJ248" i="9"/>
  <c r="BK156" i="9"/>
  <c r="AY153" i="9"/>
  <c r="AZ45" i="9"/>
  <c r="BJ16" i="9"/>
  <c r="BI156" i="9"/>
  <c r="BK45" i="9"/>
  <c r="BI45" i="9"/>
  <c r="BC16" i="9"/>
  <c r="BD16" i="9"/>
  <c r="BB165" i="9"/>
  <c r="BC44" i="9"/>
  <c r="AY102" i="9"/>
  <c r="BM102" i="9"/>
  <c r="AY217" i="9"/>
  <c r="BD165" i="9"/>
  <c r="BC240" i="9"/>
  <c r="BB160" i="9"/>
  <c r="BJ102" i="9"/>
  <c r="BI102" i="9"/>
  <c r="BI121" i="9"/>
  <c r="BK102" i="9"/>
  <c r="BB102" i="9"/>
  <c r="BA102" i="9"/>
  <c r="AX160" i="9"/>
  <c r="AZ102" i="9"/>
  <c r="BA217" i="9"/>
  <c r="BI250" i="9"/>
  <c r="BI214" i="9"/>
  <c r="BA253" i="9"/>
  <c r="BJ264" i="9"/>
  <c r="BB112" i="9"/>
  <c r="BD250" i="9"/>
  <c r="BJ250" i="9"/>
  <c r="BL253" i="9"/>
  <c r="BK250" i="9"/>
  <c r="BC151" i="9"/>
  <c r="BI235" i="9"/>
  <c r="AZ251" i="9"/>
  <c r="BB217" i="9"/>
  <c r="BD217" i="9"/>
  <c r="BI251" i="9"/>
  <c r="BL250" i="9"/>
  <c r="BB262" i="9"/>
  <c r="BD264" i="9"/>
  <c r="AZ250" i="9"/>
  <c r="BB250" i="9"/>
  <c r="BM151" i="9"/>
  <c r="BC250" i="9"/>
  <c r="AY253" i="9"/>
  <c r="BD116" i="9"/>
  <c r="BB242" i="9"/>
  <c r="BB240" i="9"/>
  <c r="BD205" i="9"/>
  <c r="BK151" i="9"/>
  <c r="BC116" i="9"/>
  <c r="BJ66" i="9"/>
  <c r="AZ244" i="9"/>
  <c r="BI244" i="9"/>
  <c r="BA161" i="9"/>
  <c r="BI205" i="9"/>
  <c r="BJ161" i="9"/>
  <c r="BJ117" i="9"/>
  <c r="BA251" i="9"/>
  <c r="BC117" i="9"/>
  <c r="BJ262" i="9"/>
  <c r="BK227" i="9"/>
  <c r="AY227" i="9"/>
  <c r="BK165" i="9"/>
  <c r="BI161" i="9"/>
  <c r="BA240" i="9"/>
  <c r="BI262" i="9"/>
  <c r="AZ235" i="9"/>
  <c r="BC161" i="9"/>
  <c r="BI123" i="9"/>
  <c r="BI151" i="9"/>
  <c r="BJ123" i="9"/>
  <c r="BB123" i="9"/>
  <c r="BB251" i="9"/>
  <c r="AX205" i="9"/>
  <c r="AY123" i="9"/>
  <c r="AY262" i="9"/>
  <c r="AZ262" i="9"/>
  <c r="AX227" i="9"/>
  <c r="BD227" i="9"/>
  <c r="BM235" i="9"/>
  <c r="BK235" i="9"/>
  <c r="BI117" i="9"/>
  <c r="BC251" i="9"/>
  <c r="BK251" i="9"/>
  <c r="BC262" i="9"/>
  <c r="BL251" i="9"/>
  <c r="BK262" i="9"/>
  <c r="AX262" i="9"/>
  <c r="BA227" i="9"/>
  <c r="BJ195" i="9"/>
  <c r="AZ165" i="9"/>
  <c r="AZ161" i="9"/>
  <c r="BK66" i="9"/>
  <c r="AX251" i="9"/>
  <c r="BD235" i="9"/>
  <c r="BK240" i="9"/>
  <c r="AZ227" i="9"/>
  <c r="BC253" i="9"/>
  <c r="AH97" i="9"/>
  <c r="AG97" i="9" s="1"/>
  <c r="AF97" i="9" s="1"/>
  <c r="AE97" i="9" s="1"/>
  <c r="AH112" i="9"/>
  <c r="AG112" i="9" s="1"/>
  <c r="AF112" i="9" s="1"/>
  <c r="AE112" i="9" s="1"/>
  <c r="AD112" i="9" s="1"/>
  <c r="L112" i="9" s="1"/>
  <c r="AH101" i="9"/>
  <c r="AG101" i="9" s="1"/>
  <c r="AF101" i="9" s="1"/>
  <c r="AE101" i="9" s="1"/>
  <c r="AD101" i="9" s="1"/>
  <c r="AH103" i="9"/>
  <c r="AG103" i="9" s="1"/>
  <c r="AF103" i="9" s="1"/>
  <c r="AE103" i="9" s="1"/>
  <c r="AD103" i="9" s="1"/>
  <c r="L103" i="9" s="1"/>
  <c r="AM103" i="9" s="1"/>
  <c r="AL103" i="9" s="1"/>
  <c r="AK103" i="9" s="1"/>
  <c r="AJ103" i="9" s="1"/>
  <c r="AI103" i="9" s="1"/>
  <c r="K103" i="9" s="1"/>
  <c r="AH102" i="9"/>
  <c r="AG102" i="9" s="1"/>
  <c r="AF102" i="9" s="1"/>
  <c r="AE102" i="9" s="1"/>
  <c r="AD102" i="9" s="1"/>
  <c r="L102" i="9" s="1"/>
  <c r="AM102" i="9" s="1"/>
  <c r="AL102" i="9" s="1"/>
  <c r="AK102" i="9" s="1"/>
  <c r="AJ102" i="9" s="1"/>
  <c r="AI102" i="9" s="1"/>
  <c r="K102" i="9" s="1"/>
  <c r="AH86" i="9"/>
  <c r="AG86" i="9" s="1"/>
  <c r="AF86" i="9" s="1"/>
  <c r="AE86" i="9" s="1"/>
  <c r="AD86" i="9" s="1"/>
  <c r="AH92" i="9"/>
  <c r="AG92" i="9" s="1"/>
  <c r="AF92" i="9" s="1"/>
  <c r="AE92" i="9" s="1"/>
  <c r="AD92" i="9" s="1"/>
  <c r="AH80" i="9"/>
  <c r="AG80" i="9" s="1"/>
  <c r="AF80" i="9" s="1"/>
  <c r="AE80" i="9" s="1"/>
  <c r="AD80" i="9" s="1"/>
  <c r="AH81" i="9"/>
  <c r="AG81" i="9" s="1"/>
  <c r="AF81" i="9" s="1"/>
  <c r="AE81" i="9" s="1"/>
  <c r="AD81" i="9" s="1"/>
  <c r="AH104" i="9"/>
  <c r="AG104" i="9" s="1"/>
  <c r="AF104" i="9" s="1"/>
  <c r="AE104" i="9" s="1"/>
  <c r="AD104" i="9" s="1"/>
  <c r="AH109" i="9"/>
  <c r="AG109" i="9" s="1"/>
  <c r="AF109" i="9" s="1"/>
  <c r="AE109" i="9" s="1"/>
  <c r="AD109" i="9" s="1"/>
  <c r="AH88" i="9"/>
  <c r="AG88" i="9" s="1"/>
  <c r="AF88" i="9" s="1"/>
  <c r="AE88" i="9" s="1"/>
  <c r="AD88" i="9" s="1"/>
  <c r="AH95" i="9"/>
  <c r="AG95" i="9" s="1"/>
  <c r="AF95" i="9" s="1"/>
  <c r="AE95" i="9" s="1"/>
  <c r="AD95" i="9" s="1"/>
  <c r="AH84" i="9"/>
  <c r="AG84" i="9" s="1"/>
  <c r="AF84" i="9" s="1"/>
  <c r="AE84" i="9" s="1"/>
  <c r="AD84" i="9" s="1"/>
  <c r="AH85" i="9"/>
  <c r="AG85" i="9" s="1"/>
  <c r="AF85" i="9" s="1"/>
  <c r="AE85" i="9" s="1"/>
  <c r="AD85" i="9" s="1"/>
  <c r="AH82" i="9"/>
  <c r="AG82" i="9" s="1"/>
  <c r="AF82" i="9" s="1"/>
  <c r="AE82" i="9" s="1"/>
  <c r="AD82" i="9" s="1"/>
  <c r="AH83" i="9"/>
  <c r="AG83" i="9" s="1"/>
  <c r="AF83" i="9" s="1"/>
  <c r="AE83" i="9" s="1"/>
  <c r="AD83" i="9" s="1"/>
  <c r="AP78" i="9"/>
  <c r="AH78" i="9"/>
  <c r="AG78" i="9" s="1"/>
  <c r="AF78" i="9" s="1"/>
  <c r="AE78" i="9" s="1"/>
  <c r="AD78" i="9" s="1"/>
  <c r="AP80" i="9"/>
  <c r="AP82" i="9"/>
  <c r="AP81" i="9"/>
  <c r="AP79" i="9"/>
  <c r="AH68" i="9"/>
  <c r="AG68" i="9" s="1"/>
  <c r="AF68" i="9" s="1"/>
  <c r="AE68" i="9" s="1"/>
  <c r="AD68" i="9" s="1"/>
  <c r="AH69" i="9"/>
  <c r="AG69" i="9" s="1"/>
  <c r="AF69" i="9" s="1"/>
  <c r="AE69" i="9" s="1"/>
  <c r="AD69" i="9" s="1"/>
  <c r="AH58" i="9"/>
  <c r="AG58" i="9" s="1"/>
  <c r="AF58" i="9" s="1"/>
  <c r="AE58" i="9" s="1"/>
  <c r="AD58" i="9" s="1"/>
  <c r="AH67" i="9"/>
  <c r="AG67" i="9" s="1"/>
  <c r="AF67" i="9" s="1"/>
  <c r="AE67" i="9" s="1"/>
  <c r="AD67" i="9" s="1"/>
  <c r="AH63" i="9"/>
  <c r="AG63" i="9" s="1"/>
  <c r="AF63" i="9" s="1"/>
  <c r="AE63" i="9" s="1"/>
  <c r="AD63" i="9" s="1"/>
  <c r="AH59" i="9"/>
  <c r="AG59" i="9" s="1"/>
  <c r="AH55" i="9"/>
  <c r="AG55" i="9" s="1"/>
  <c r="AF55" i="9" s="1"/>
  <c r="AE55" i="9" s="1"/>
  <c r="AD55" i="9" s="1"/>
  <c r="AH60" i="9"/>
  <c r="AG60" i="9" s="1"/>
  <c r="AF60" i="9" s="1"/>
  <c r="AE60" i="9" s="1"/>
  <c r="AD60" i="9" s="1"/>
  <c r="AH53" i="9"/>
  <c r="AG53" i="9" s="1"/>
  <c r="AF53" i="9" s="1"/>
  <c r="AE53" i="9" s="1"/>
  <c r="AD53" i="9" s="1"/>
  <c r="AP54" i="9"/>
  <c r="AP55" i="9"/>
  <c r="AP57" i="9"/>
  <c r="AP56" i="9"/>
  <c r="AP53" i="9"/>
  <c r="AH54" i="9"/>
  <c r="AG54" i="9" s="1"/>
  <c r="AF54" i="9" s="1"/>
  <c r="AE54" i="9" s="1"/>
  <c r="AD54" i="9" s="1"/>
  <c r="AH38" i="1"/>
  <c r="AG38" i="1" s="1"/>
  <c r="AF38" i="1" s="1"/>
  <c r="AE38" i="1" s="1"/>
  <c r="AD38" i="1" s="1"/>
  <c r="AH39" i="1"/>
  <c r="AG39" i="1" s="1"/>
  <c r="AF39" i="1" s="1"/>
  <c r="AE39" i="1" s="1"/>
  <c r="AD39" i="1" s="1"/>
  <c r="L51" i="1"/>
  <c r="AM51" i="1" s="1"/>
  <c r="AL51" i="1" s="1"/>
  <c r="AK51" i="1" s="1"/>
  <c r="AJ51" i="1" s="1"/>
  <c r="AI51" i="1" s="1"/>
  <c r="K51" i="1" s="1"/>
  <c r="AH36" i="1"/>
  <c r="AG36" i="1" s="1"/>
  <c r="AF36" i="1" s="1"/>
  <c r="AE36" i="1" s="1"/>
  <c r="AD36" i="1" s="1"/>
  <c r="AH37" i="1"/>
  <c r="AG37" i="1" s="1"/>
  <c r="AF37" i="1" s="1"/>
  <c r="AE37" i="1" s="1"/>
  <c r="AD37" i="1" s="1"/>
  <c r="L47" i="1"/>
  <c r="AM47" i="1" s="1"/>
  <c r="AL47" i="1" s="1"/>
  <c r="AK47" i="1" s="1"/>
  <c r="AJ47" i="1" s="1"/>
  <c r="AI47" i="1" s="1"/>
  <c r="K47" i="1" s="1"/>
  <c r="AP35" i="1"/>
  <c r="AH35" i="1"/>
  <c r="AG35" i="1" s="1"/>
  <c r="AF35" i="1" s="1"/>
  <c r="AE35" i="1" s="1"/>
  <c r="AD35" i="1" s="1"/>
  <c r="AP37" i="1"/>
  <c r="AP38" i="1"/>
  <c r="AP39" i="1"/>
  <c r="AP36" i="1"/>
  <c r="AG26" i="1"/>
  <c r="AF26" i="1" s="1"/>
  <c r="AE26" i="1" s="1"/>
  <c r="AD26" i="1" s="1"/>
  <c r="AH24" i="1"/>
  <c r="AG24" i="1" s="1"/>
  <c r="AF24" i="1" s="1"/>
  <c r="AE24" i="1" s="1"/>
  <c r="AD24" i="1" s="1"/>
  <c r="AH25" i="1"/>
  <c r="AG25" i="1" s="1"/>
  <c r="AF25" i="1" s="1"/>
  <c r="AE25" i="1" s="1"/>
  <c r="AD25" i="1" s="1"/>
  <c r="AD22" i="1"/>
  <c r="AP25" i="1"/>
  <c r="AP24" i="1"/>
  <c r="AP22" i="1"/>
  <c r="AV28" i="1" s="1"/>
  <c r="AH23" i="1"/>
  <c r="AG23" i="1" s="1"/>
  <c r="AF23" i="1" s="1"/>
  <c r="AE23" i="1" s="1"/>
  <c r="AD23" i="1" s="1"/>
  <c r="AP26" i="1"/>
  <c r="AP23" i="1"/>
  <c r="AH22" i="1"/>
  <c r="AG22" i="1" s="1"/>
  <c r="AF22" i="1" s="1"/>
  <c r="AE22" i="1" s="1"/>
  <c r="AP11" i="1"/>
  <c r="AP10" i="1"/>
  <c r="AP12" i="1"/>
  <c r="AP13" i="1"/>
  <c r="AP9" i="1"/>
  <c r="AH9" i="1"/>
  <c r="AG9" i="1" s="1"/>
  <c r="AF9" i="1" s="1"/>
  <c r="AE9" i="1" s="1"/>
  <c r="AD9" i="1" s="1"/>
  <c r="L19" i="1"/>
  <c r="AM19" i="1" s="1"/>
  <c r="AL19" i="1" s="1"/>
  <c r="AK19" i="1" s="1"/>
  <c r="AJ19" i="1" s="1"/>
  <c r="AI19" i="1" s="1"/>
  <c r="K19" i="1" s="1"/>
  <c r="BL18" i="1"/>
  <c r="AX18" i="1"/>
  <c r="AY18" i="1"/>
  <c r="BJ18" i="1"/>
  <c r="AZ18" i="1"/>
  <c r="BI18" i="1"/>
  <c r="BK18" i="1"/>
  <c r="BM18" i="1"/>
  <c r="BI153" i="9"/>
  <c r="AZ205" i="9"/>
  <c r="AY44" i="9"/>
  <c r="BK205" i="9"/>
  <c r="BA125" i="9"/>
  <c r="BA266" i="9"/>
  <c r="AX264" i="9"/>
  <c r="AZ256" i="9"/>
  <c r="BD248" i="9"/>
  <c r="BL240" i="9"/>
  <c r="BC153" i="9"/>
  <c r="AZ153" i="9"/>
  <c r="BD63" i="9"/>
  <c r="AY161" i="9"/>
  <c r="BD161" i="9"/>
  <c r="BM161" i="9"/>
  <c r="AX63" i="9"/>
  <c r="BJ240" i="9"/>
  <c r="AZ240" i="9"/>
  <c r="BK242" i="9"/>
  <c r="BA264" i="9"/>
  <c r="BB156" i="9"/>
  <c r="AY156" i="9"/>
  <c r="BC156" i="9"/>
  <c r="BJ121" i="9"/>
  <c r="BB125" i="9"/>
  <c r="BJ244" i="9"/>
  <c r="AX153" i="9"/>
  <c r="BD240" i="9"/>
  <c r="BB121" i="9"/>
  <c r="BD125" i="9"/>
  <c r="AZ264" i="9"/>
  <c r="BB264" i="9"/>
  <c r="AX266" i="9"/>
  <c r="AX240" i="9"/>
  <c r="AX242" i="9"/>
  <c r="BM153" i="9"/>
  <c r="BD153" i="9"/>
  <c r="BK44" i="9"/>
  <c r="BK161" i="9"/>
  <c r="BL161" i="9"/>
  <c r="BC63" i="9"/>
  <c r="BB59" i="9"/>
  <c r="AY59" i="9"/>
  <c r="AY240" i="9"/>
  <c r="BM240" i="9"/>
  <c r="BI44" i="9"/>
  <c r="AX156" i="9"/>
  <c r="BJ153" i="9"/>
  <c r="AZ156" i="9"/>
  <c r="AY195" i="1"/>
  <c r="BM195" i="1"/>
  <c r="AX195" i="1"/>
  <c r="BI195" i="1"/>
  <c r="BK195" i="1"/>
  <c r="BJ195" i="1"/>
  <c r="AZ195" i="1"/>
  <c r="BL195" i="1"/>
  <c r="AX196" i="1"/>
  <c r="AZ196" i="1"/>
  <c r="BJ196" i="1"/>
  <c r="BK196" i="1"/>
  <c r="BL196" i="1"/>
  <c r="AY196" i="1"/>
  <c r="BI196" i="1"/>
  <c r="BM196" i="1"/>
  <c r="L185" i="1"/>
  <c r="L188" i="1"/>
  <c r="AM188" i="1" s="1"/>
  <c r="AL188" i="1" s="1"/>
  <c r="AK188" i="1" s="1"/>
  <c r="AJ188" i="1" s="1"/>
  <c r="AI188" i="1" s="1"/>
  <c r="K188" i="1" s="1"/>
  <c r="BA188" i="1"/>
  <c r="BD188" i="1"/>
  <c r="BM188" i="1"/>
  <c r="BB188" i="1"/>
  <c r="BI188" i="1"/>
  <c r="AX188" i="1"/>
  <c r="AZ188" i="1"/>
  <c r="BJ188" i="1"/>
  <c r="BK188" i="1"/>
  <c r="BL188" i="1"/>
  <c r="AY188" i="1"/>
  <c r="BC188" i="1"/>
  <c r="L197" i="1"/>
  <c r="AM197" i="1" s="1"/>
  <c r="AL197" i="1" s="1"/>
  <c r="AK197" i="1" s="1"/>
  <c r="AJ197" i="1" s="1"/>
  <c r="AI197" i="1" s="1"/>
  <c r="K197" i="1" s="1"/>
  <c r="BB187" i="1"/>
  <c r="AX187" i="1"/>
  <c r="AZ187" i="1"/>
  <c r="BJ187" i="1"/>
  <c r="BK187" i="1"/>
  <c r="BL187" i="1"/>
  <c r="BC187" i="1"/>
  <c r="AY187" i="1"/>
  <c r="BA187" i="1"/>
  <c r="BD187" i="1"/>
  <c r="BI187" i="1"/>
  <c r="BM187" i="1"/>
  <c r="BM193" i="1"/>
  <c r="AZ193" i="1"/>
  <c r="BI193" i="1"/>
  <c r="BJ193" i="1"/>
  <c r="BK193" i="1"/>
  <c r="BL193" i="1"/>
  <c r="AY193" i="1"/>
  <c r="AX193" i="1"/>
  <c r="BJ176" i="1"/>
  <c r="BL176" i="1"/>
  <c r="L167" i="1"/>
  <c r="AZ167" i="1"/>
  <c r="BD167" i="1"/>
  <c r="BL167" i="1"/>
  <c r="BB167" i="1"/>
  <c r="BJ167" i="1"/>
  <c r="AY167" i="1"/>
  <c r="BC167" i="1"/>
  <c r="BK167" i="1"/>
  <c r="BA167" i="1"/>
  <c r="BI167" i="1"/>
  <c r="AX167" i="1"/>
  <c r="L157" i="1"/>
  <c r="AM157" i="1" s="1"/>
  <c r="AL157" i="1" s="1"/>
  <c r="AK157" i="1" s="1"/>
  <c r="AJ157" i="1" s="1"/>
  <c r="AI157" i="1" s="1"/>
  <c r="K157" i="1" s="1"/>
  <c r="BA133" i="1"/>
  <c r="AY133" i="1"/>
  <c r="BK133" i="1"/>
  <c r="BL133" i="1"/>
  <c r="BB133" i="1"/>
  <c r="BI133" i="1"/>
  <c r="AX133" i="1"/>
  <c r="AZ133" i="1"/>
  <c r="BM133" i="1"/>
  <c r="BC133" i="1"/>
  <c r="BD133" i="1"/>
  <c r="BJ133" i="1"/>
  <c r="AZ125" i="1"/>
  <c r="BD125" i="1"/>
  <c r="BL125" i="1"/>
  <c r="BA125" i="1"/>
  <c r="BI125" i="1"/>
  <c r="BM125" i="1"/>
  <c r="BB125" i="1"/>
  <c r="AY125" i="1"/>
  <c r="BC125" i="1"/>
  <c r="BK125" i="1"/>
  <c r="L104" i="1"/>
  <c r="L101" i="1"/>
  <c r="AM101" i="1" s="1"/>
  <c r="AL101" i="1" s="1"/>
  <c r="AK101" i="1" s="1"/>
  <c r="AJ101" i="1" s="1"/>
  <c r="AI101" i="1" s="1"/>
  <c r="K101" i="1" s="1"/>
  <c r="L105" i="1"/>
  <c r="AM105" i="1" s="1"/>
  <c r="AL105" i="1" s="1"/>
  <c r="AK105" i="1" s="1"/>
  <c r="AJ105" i="1" s="1"/>
  <c r="AI105" i="1" s="1"/>
  <c r="K105" i="1" s="1"/>
  <c r="BI100" i="1"/>
  <c r="BK100" i="1"/>
  <c r="AZ100" i="1"/>
  <c r="BJ100" i="1"/>
  <c r="BL100" i="1"/>
  <c r="BM100" i="1"/>
  <c r="AX100" i="1"/>
  <c r="AY100" i="1"/>
  <c r="BI108" i="1"/>
  <c r="AY108" i="1"/>
  <c r="AZ108" i="1"/>
  <c r="BJ108" i="1"/>
  <c r="BL108" i="1"/>
  <c r="BM108" i="1"/>
  <c r="AX108" i="1"/>
  <c r="BK108" i="1"/>
  <c r="L66" i="1"/>
  <c r="BB42" i="1"/>
  <c r="BL42" i="1"/>
  <c r="BM42" i="1"/>
  <c r="BD42" i="1"/>
  <c r="BK42" i="1"/>
  <c r="BA42" i="1"/>
  <c r="BC42" i="1"/>
  <c r="AX42" i="1"/>
  <c r="AY42" i="1"/>
  <c r="AZ42" i="1"/>
  <c r="BL47" i="1"/>
  <c r="BM47" i="1"/>
  <c r="BJ47" i="1"/>
  <c r="BK47" i="1"/>
  <c r="AX47" i="1"/>
  <c r="AY47" i="1"/>
  <c r="AZ47" i="1"/>
  <c r="BI47" i="1"/>
  <c r="BD43" i="1"/>
  <c r="AY43" i="1"/>
  <c r="AZ43" i="1"/>
  <c r="BK43" i="1"/>
  <c r="BL43" i="1"/>
  <c r="BM43" i="1"/>
  <c r="BA43" i="1"/>
  <c r="AY106" i="1"/>
  <c r="AX106" i="1"/>
  <c r="BJ106" i="1"/>
  <c r="BL106" i="1"/>
  <c r="AZ106" i="1"/>
  <c r="BK106" i="1"/>
  <c r="BM106" i="1"/>
  <c r="BI106" i="1"/>
  <c r="BB131" i="1"/>
  <c r="BI131" i="1"/>
  <c r="BC131" i="1"/>
  <c r="AX131" i="1"/>
  <c r="BD131" i="1"/>
  <c r="AZ131" i="1"/>
  <c r="AY131" i="1"/>
  <c r="BK131" i="1"/>
  <c r="BM131" i="1"/>
  <c r="BJ131" i="1"/>
  <c r="BL131" i="1"/>
  <c r="BA131" i="1"/>
  <c r="BA177" i="1"/>
  <c r="AX177" i="1"/>
  <c r="BB177" i="1"/>
  <c r="BI177" i="1"/>
  <c r="BC177" i="1"/>
  <c r="BJ177" i="1"/>
  <c r="BL177" i="1"/>
  <c r="AY177" i="1"/>
  <c r="AZ177" i="1"/>
  <c r="BM177" i="1"/>
  <c r="BD177" i="1"/>
  <c r="BK177" i="1"/>
  <c r="BB144" i="1"/>
  <c r="BC144" i="1"/>
  <c r="BI144" i="1"/>
  <c r="BL144" i="1"/>
  <c r="AZ144" i="1"/>
  <c r="BA144" i="1"/>
  <c r="AY144" i="1"/>
  <c r="BK144" i="1"/>
  <c r="BM144" i="1"/>
  <c r="AX144" i="1"/>
  <c r="AY152" i="1"/>
  <c r="AX152" i="1"/>
  <c r="BJ152" i="1"/>
  <c r="BL152" i="1"/>
  <c r="AZ152" i="1"/>
  <c r="BK152" i="1"/>
  <c r="BI152" i="1"/>
  <c r="BM152" i="1"/>
  <c r="BA173" i="1"/>
  <c r="BD173" i="1"/>
  <c r="AX173" i="1"/>
  <c r="BB173" i="1"/>
  <c r="BI173" i="1"/>
  <c r="BJ173" i="1"/>
  <c r="BL173" i="1"/>
  <c r="AY173" i="1"/>
  <c r="AZ173" i="1"/>
  <c r="BM173" i="1"/>
  <c r="BC173" i="1"/>
  <c r="BK173" i="1"/>
  <c r="BI114" i="1"/>
  <c r="AY114" i="1"/>
  <c r="BB114" i="1"/>
  <c r="BC114" i="1"/>
  <c r="BA114" i="1"/>
  <c r="BJ114" i="1"/>
  <c r="BL114" i="1"/>
  <c r="AZ114" i="1"/>
  <c r="BD114" i="1"/>
  <c r="BK114" i="1"/>
  <c r="BM114" i="1"/>
  <c r="AX114" i="1"/>
  <c r="BB142" i="1"/>
  <c r="AX142" i="1"/>
  <c r="BC142" i="1"/>
  <c r="AY142" i="1"/>
  <c r="BK142" i="1"/>
  <c r="BM142" i="1"/>
  <c r="BA142" i="1"/>
  <c r="BI142" i="1"/>
  <c r="AZ142" i="1"/>
  <c r="BJ142" i="1"/>
  <c r="BL142" i="1"/>
  <c r="AX222" i="1"/>
  <c r="AY222" i="1"/>
  <c r="BC222" i="1"/>
  <c r="BA222" i="1"/>
  <c r="BD222" i="1"/>
  <c r="BI222" i="1"/>
  <c r="BJ222" i="1"/>
  <c r="BL222" i="1"/>
  <c r="AZ222" i="1"/>
  <c r="BM222" i="1"/>
  <c r="BK222" i="1"/>
  <c r="BB222" i="1"/>
  <c r="BC44" i="1"/>
  <c r="BJ44" i="1"/>
  <c r="AY44" i="1"/>
  <c r="BD44" i="1"/>
  <c r="BA44" i="1"/>
  <c r="BL44" i="1"/>
  <c r="BB44" i="1"/>
  <c r="AZ44" i="1"/>
  <c r="AX44" i="1"/>
  <c r="BK44" i="1"/>
  <c r="BM44" i="1"/>
  <c r="BC26" i="1"/>
  <c r="BD26" i="1"/>
  <c r="BA26" i="1"/>
  <c r="BK26" i="1"/>
  <c r="BM26" i="1"/>
  <c r="BL26" i="1"/>
  <c r="BA159" i="1"/>
  <c r="AX159" i="1"/>
  <c r="BB159" i="1"/>
  <c r="BI159" i="1"/>
  <c r="BC159" i="1"/>
  <c r="BL159" i="1"/>
  <c r="AZ159" i="1"/>
  <c r="BM159" i="1"/>
  <c r="BD159" i="1"/>
  <c r="AY159" i="1"/>
  <c r="BK159" i="1"/>
  <c r="BB218" i="1"/>
  <c r="AX218" i="1"/>
  <c r="AY218" i="1"/>
  <c r="BC218" i="1"/>
  <c r="BD218" i="1"/>
  <c r="BI218" i="1"/>
  <c r="BJ218" i="1"/>
  <c r="BL218" i="1"/>
  <c r="AZ218" i="1"/>
  <c r="BM218" i="1"/>
  <c r="BA218" i="1"/>
  <c r="BK218" i="1"/>
  <c r="AY29" i="1"/>
  <c r="AX29" i="1"/>
  <c r="BI29" i="1"/>
  <c r="BJ29" i="1"/>
  <c r="BL29" i="1"/>
  <c r="AZ29" i="1"/>
  <c r="BM29" i="1"/>
  <c r="BK29" i="1"/>
  <c r="BC40" i="1"/>
  <c r="BD40" i="1"/>
  <c r="BL40" i="1"/>
  <c r="AZ40" i="1"/>
  <c r="BA40" i="1"/>
  <c r="BI40" i="1"/>
  <c r="BK40" i="1"/>
  <c r="BM40" i="1"/>
  <c r="AX40" i="1"/>
  <c r="AY110" i="1"/>
  <c r="BJ110" i="1"/>
  <c r="BL110" i="1"/>
  <c r="AZ110" i="1"/>
  <c r="BI110" i="1"/>
  <c r="BK110" i="1"/>
  <c r="BM110" i="1"/>
  <c r="AX110" i="1"/>
  <c r="BB135" i="1"/>
  <c r="BI135" i="1"/>
  <c r="BC135" i="1"/>
  <c r="AX135" i="1"/>
  <c r="BD135" i="1"/>
  <c r="AY135" i="1"/>
  <c r="AZ135" i="1"/>
  <c r="BK135" i="1"/>
  <c r="BM135" i="1"/>
  <c r="BA135" i="1"/>
  <c r="BJ135" i="1"/>
  <c r="BL135" i="1"/>
  <c r="AM32" i="1"/>
  <c r="AL32" i="1" s="1"/>
  <c r="AK32" i="1" s="1"/>
  <c r="AJ32" i="1" s="1"/>
  <c r="AI32" i="1" s="1"/>
  <c r="K32" i="1" s="1"/>
  <c r="L70" i="1"/>
  <c r="AM214" i="1"/>
  <c r="AL214" i="1" s="1"/>
  <c r="AK214" i="1" s="1"/>
  <c r="AJ214" i="1" s="1"/>
  <c r="AI214" i="1" s="1"/>
  <c r="K214" i="1" s="1"/>
  <c r="BC85" i="1"/>
  <c r="AX85" i="1"/>
  <c r="BA85" i="1"/>
  <c r="BI85" i="1"/>
  <c r="BL85" i="1"/>
  <c r="BB85" i="1"/>
  <c r="AZ85" i="1"/>
  <c r="BM85" i="1"/>
  <c r="AX101" i="1"/>
  <c r="AY101" i="1"/>
  <c r="BJ101" i="1"/>
  <c r="BL101" i="1"/>
  <c r="AZ101" i="1"/>
  <c r="BI101" i="1"/>
  <c r="BK101" i="1"/>
  <c r="BM101" i="1"/>
  <c r="BA126" i="1"/>
  <c r="BI126" i="1"/>
  <c r="BM126" i="1"/>
  <c r="AX126" i="1"/>
  <c r="BB126" i="1"/>
  <c r="AY126" i="1"/>
  <c r="BC126" i="1"/>
  <c r="BK126" i="1"/>
  <c r="AZ126" i="1"/>
  <c r="BL126" i="1"/>
  <c r="AY149" i="1"/>
  <c r="BC149" i="1"/>
  <c r="BK149" i="1"/>
  <c r="AZ149" i="1"/>
  <c r="BD149" i="1"/>
  <c r="BL149" i="1"/>
  <c r="BA149" i="1"/>
  <c r="BI149" i="1"/>
  <c r="AX149" i="1"/>
  <c r="BB149" i="1"/>
  <c r="BM149" i="1"/>
  <c r="L171" i="1"/>
  <c r="BD171" i="1"/>
  <c r="BA171" i="1"/>
  <c r="BI171" i="1"/>
  <c r="AY171" i="1"/>
  <c r="BB171" i="1"/>
  <c r="BK171" i="1"/>
  <c r="AX171" i="1"/>
  <c r="BC171" i="1"/>
  <c r="BJ171" i="1"/>
  <c r="BL171" i="1"/>
  <c r="BM171" i="1"/>
  <c r="AZ171" i="1"/>
  <c r="L189" i="1"/>
  <c r="BB22" i="1"/>
  <c r="BC22" i="1"/>
  <c r="AZ22" i="1"/>
  <c r="AX22" i="1"/>
  <c r="BK22" i="1"/>
  <c r="BM22" i="1"/>
  <c r="BA22" i="1"/>
  <c r="BL22" i="1"/>
  <c r="BB138" i="1"/>
  <c r="AX138" i="1"/>
  <c r="BC138" i="1"/>
  <c r="AY138" i="1"/>
  <c r="BK138" i="1"/>
  <c r="BM138" i="1"/>
  <c r="AZ138" i="1"/>
  <c r="BL138" i="1"/>
  <c r="BB15" i="1"/>
  <c r="BI15" i="1"/>
  <c r="BC15" i="1"/>
  <c r="BJ15" i="1"/>
  <c r="AZ15" i="1"/>
  <c r="BD15" i="1"/>
  <c r="AY15" i="1"/>
  <c r="BK15" i="1"/>
  <c r="BM15" i="1"/>
  <c r="AX15" i="1"/>
  <c r="BL15" i="1"/>
  <c r="L48" i="1"/>
  <c r="BC89" i="1"/>
  <c r="AY89" i="1"/>
  <c r="BA89" i="1"/>
  <c r="BD89" i="1"/>
  <c r="AX89" i="1"/>
  <c r="BB89" i="1"/>
  <c r="BI89" i="1"/>
  <c r="BL89" i="1"/>
  <c r="AZ89" i="1"/>
  <c r="BK89" i="1"/>
  <c r="BM89" i="1"/>
  <c r="AX105" i="1"/>
  <c r="BJ105" i="1"/>
  <c r="BL105" i="1"/>
  <c r="AZ105" i="1"/>
  <c r="BI105" i="1"/>
  <c r="AY105" i="1"/>
  <c r="BK105" i="1"/>
  <c r="BM105" i="1"/>
  <c r="BD130" i="1"/>
  <c r="AX130" i="1"/>
  <c r="BA130" i="1"/>
  <c r="AY130" i="1"/>
  <c r="BB130" i="1"/>
  <c r="BI130" i="1"/>
  <c r="BK130" i="1"/>
  <c r="BM130" i="1"/>
  <c r="BC130" i="1"/>
  <c r="AZ130" i="1"/>
  <c r="BJ130" i="1"/>
  <c r="BL130" i="1"/>
  <c r="AY153" i="1"/>
  <c r="BK153" i="1"/>
  <c r="BI153" i="1"/>
  <c r="AX153" i="1"/>
  <c r="BJ153" i="1"/>
  <c r="BL153" i="1"/>
  <c r="BM153" i="1"/>
  <c r="AZ153" i="1"/>
  <c r="AX197" i="1"/>
  <c r="BJ197" i="1"/>
  <c r="BL197" i="1"/>
  <c r="AY197" i="1"/>
  <c r="AZ197" i="1"/>
  <c r="BM197" i="1"/>
  <c r="BI197" i="1"/>
  <c r="BK197" i="1"/>
  <c r="BD123" i="1"/>
  <c r="BL123" i="1"/>
  <c r="AX123" i="1"/>
  <c r="BI123" i="1"/>
  <c r="AY123" i="1"/>
  <c r="BB123" i="1"/>
  <c r="BK123" i="1"/>
  <c r="AZ123" i="1"/>
  <c r="BC123" i="1"/>
  <c r="BD207" i="1"/>
  <c r="BI207" i="1"/>
  <c r="AY207" i="1"/>
  <c r="BB207" i="1"/>
  <c r="BC207" i="1"/>
  <c r="BK207" i="1"/>
  <c r="AX207" i="1"/>
  <c r="AZ207" i="1"/>
  <c r="BL207" i="1"/>
  <c r="BM207" i="1"/>
  <c r="AY148" i="1"/>
  <c r="BC148" i="1"/>
  <c r="BK148" i="1"/>
  <c r="AZ148" i="1"/>
  <c r="BD148" i="1"/>
  <c r="BL148" i="1"/>
  <c r="BA148" i="1"/>
  <c r="BI148" i="1"/>
  <c r="AX148" i="1"/>
  <c r="BB148" i="1"/>
  <c r="BJ148" i="1"/>
  <c r="BM148" i="1"/>
  <c r="AY156" i="1"/>
  <c r="AX156" i="1"/>
  <c r="BJ156" i="1"/>
  <c r="BL156" i="1"/>
  <c r="AZ156" i="1"/>
  <c r="BI156" i="1"/>
  <c r="BM156" i="1"/>
  <c r="BK156" i="1"/>
  <c r="AM169" i="1"/>
  <c r="AL169" i="1" s="1"/>
  <c r="AK169" i="1" s="1"/>
  <c r="AJ169" i="1" s="1"/>
  <c r="AI169" i="1" s="1"/>
  <c r="K169" i="1" s="1"/>
  <c r="AM131" i="1"/>
  <c r="AL131" i="1" s="1"/>
  <c r="AK131" i="1" s="1"/>
  <c r="AJ131" i="1" s="1"/>
  <c r="AI131" i="1" s="1"/>
  <c r="K131" i="1" s="1"/>
  <c r="AM177" i="1"/>
  <c r="AL177" i="1" s="1"/>
  <c r="AK177" i="1" s="1"/>
  <c r="AJ177" i="1" s="1"/>
  <c r="AI177" i="1" s="1"/>
  <c r="K177" i="1" s="1"/>
  <c r="AM219" i="1"/>
  <c r="AL219" i="1" s="1"/>
  <c r="AK219" i="1" s="1"/>
  <c r="AJ219" i="1" s="1"/>
  <c r="AI219" i="1" s="1"/>
  <c r="K219" i="1" s="1"/>
  <c r="BA118" i="1"/>
  <c r="BI118" i="1"/>
  <c r="AY118" i="1"/>
  <c r="BB118" i="1"/>
  <c r="BC118" i="1"/>
  <c r="BL118" i="1"/>
  <c r="BK118" i="1"/>
  <c r="BM118" i="1"/>
  <c r="AX118" i="1"/>
  <c r="BA203" i="1"/>
  <c r="BI203" i="1"/>
  <c r="AY203" i="1"/>
  <c r="BB203" i="1"/>
  <c r="BC203" i="1"/>
  <c r="BK203" i="1"/>
  <c r="AX203" i="1"/>
  <c r="AZ203" i="1"/>
  <c r="BL203" i="1"/>
  <c r="BM203" i="1"/>
  <c r="L222" i="1"/>
  <c r="BI11" i="1"/>
  <c r="BB11" i="1"/>
  <c r="BC11" i="1"/>
  <c r="BD11" i="1"/>
  <c r="AY11" i="1"/>
  <c r="BK11" i="1"/>
  <c r="BM11" i="1"/>
  <c r="AX11" i="1"/>
  <c r="BL11" i="1"/>
  <c r="BA11" i="1"/>
  <c r="AX33" i="1"/>
  <c r="AY33" i="1"/>
  <c r="BJ33" i="1"/>
  <c r="BL33" i="1"/>
  <c r="AZ33" i="1"/>
  <c r="BI33" i="1"/>
  <c r="BM33" i="1"/>
  <c r="BK33" i="1"/>
  <c r="L74" i="1"/>
  <c r="AM224" i="1"/>
  <c r="AL224" i="1" s="1"/>
  <c r="AK224" i="1" s="1"/>
  <c r="AJ224" i="1" s="1"/>
  <c r="AI224" i="1" s="1"/>
  <c r="K224" i="1" s="1"/>
  <c r="L218" i="1"/>
  <c r="BA226" i="1"/>
  <c r="AY226" i="1"/>
  <c r="BB226" i="1"/>
  <c r="BC226" i="1"/>
  <c r="BJ226" i="1"/>
  <c r="BL226" i="1"/>
  <c r="AX226" i="1"/>
  <c r="AZ226" i="1"/>
  <c r="BI226" i="1"/>
  <c r="BM226" i="1"/>
  <c r="BD226" i="1"/>
  <c r="BK226" i="1"/>
  <c r="L29" i="1"/>
  <c r="L153" i="1"/>
  <c r="AY102" i="1"/>
  <c r="AX102" i="1"/>
  <c r="BJ102" i="1"/>
  <c r="BL102" i="1"/>
  <c r="AZ102" i="1"/>
  <c r="BI102" i="1"/>
  <c r="BK102" i="1"/>
  <c r="BM102" i="1"/>
  <c r="BB127" i="1"/>
  <c r="BI127" i="1"/>
  <c r="AX127" i="1"/>
  <c r="BC127" i="1"/>
  <c r="BD127" i="1"/>
  <c r="AZ127" i="1"/>
  <c r="BK127" i="1"/>
  <c r="BM127" i="1"/>
  <c r="BA127" i="1"/>
  <c r="AY127" i="1"/>
  <c r="BJ127" i="1"/>
  <c r="BL127" i="1"/>
  <c r="AX169" i="1"/>
  <c r="BI169" i="1"/>
  <c r="AY169" i="1"/>
  <c r="BB169" i="1"/>
  <c r="BJ169" i="1"/>
  <c r="AZ169" i="1"/>
  <c r="BC169" i="1"/>
  <c r="BK169" i="1"/>
  <c r="BA169" i="1"/>
  <c r="BD169" i="1"/>
  <c r="BL169" i="1"/>
  <c r="AM225" i="1"/>
  <c r="AL225" i="1" s="1"/>
  <c r="AK225" i="1" s="1"/>
  <c r="AJ225" i="1" s="1"/>
  <c r="AI225" i="1" s="1"/>
  <c r="K225" i="1" s="1"/>
  <c r="AZ19" i="1"/>
  <c r="AY19" i="1"/>
  <c r="BI19" i="1"/>
  <c r="BK19" i="1"/>
  <c r="BM19" i="1"/>
  <c r="AX19" i="1"/>
  <c r="BL19" i="1"/>
  <c r="BJ19" i="1"/>
  <c r="L33" i="1"/>
  <c r="L93" i="1"/>
  <c r="AZ93" i="1"/>
  <c r="BC93" i="1"/>
  <c r="BK93" i="1"/>
  <c r="BA93" i="1"/>
  <c r="BD93" i="1"/>
  <c r="BL93" i="1"/>
  <c r="AX93" i="1"/>
  <c r="BB93" i="1"/>
  <c r="BI93" i="1"/>
  <c r="AY93" i="1"/>
  <c r="BJ93" i="1"/>
  <c r="BM93" i="1"/>
  <c r="AX109" i="1"/>
  <c r="BJ109" i="1"/>
  <c r="BL109" i="1"/>
  <c r="AZ109" i="1"/>
  <c r="BI109" i="1"/>
  <c r="AY109" i="1"/>
  <c r="BK109" i="1"/>
  <c r="BM109" i="1"/>
  <c r="L134" i="1"/>
  <c r="BD134" i="1"/>
  <c r="AX134" i="1"/>
  <c r="BA134" i="1"/>
  <c r="AY134" i="1"/>
  <c r="BB134" i="1"/>
  <c r="BI134" i="1"/>
  <c r="BK134" i="1"/>
  <c r="BM134" i="1"/>
  <c r="BC134" i="1"/>
  <c r="BL134" i="1"/>
  <c r="AZ134" i="1"/>
  <c r="BJ134" i="1"/>
  <c r="AY157" i="1"/>
  <c r="AX157" i="1"/>
  <c r="BK157" i="1"/>
  <c r="BI157" i="1"/>
  <c r="AZ157" i="1"/>
  <c r="BJ157" i="1"/>
  <c r="BL157" i="1"/>
  <c r="BM157" i="1"/>
  <c r="BC189" i="1"/>
  <c r="AX189" i="1"/>
  <c r="BA189" i="1"/>
  <c r="BD189" i="1"/>
  <c r="BB189" i="1"/>
  <c r="BI189" i="1"/>
  <c r="BJ189" i="1"/>
  <c r="BL189" i="1"/>
  <c r="AY189" i="1"/>
  <c r="AZ189" i="1"/>
  <c r="BM189" i="1"/>
  <c r="BK189" i="1"/>
  <c r="AY48" i="1"/>
  <c r="BI48" i="1"/>
  <c r="BJ48" i="1"/>
  <c r="BL48" i="1"/>
  <c r="AZ48" i="1"/>
  <c r="AX48" i="1"/>
  <c r="BK48" i="1"/>
  <c r="BM48" i="1"/>
  <c r="AX81" i="1"/>
  <c r="BI81" i="1"/>
  <c r="BL81" i="1"/>
  <c r="AZ81" i="1"/>
  <c r="AY81" i="1"/>
  <c r="BK81" i="1"/>
  <c r="BM81" i="1"/>
  <c r="L97" i="1"/>
  <c r="AX97" i="1"/>
  <c r="AY97" i="1"/>
  <c r="BJ97" i="1"/>
  <c r="BL97" i="1"/>
  <c r="AZ97" i="1"/>
  <c r="BI97" i="1"/>
  <c r="BK97" i="1"/>
  <c r="BM97" i="1"/>
  <c r="AX122" i="1"/>
  <c r="BM122" i="1"/>
  <c r="AY122" i="1"/>
  <c r="BB122" i="1"/>
  <c r="AZ122" i="1"/>
  <c r="BC122" i="1"/>
  <c r="BK122" i="1"/>
  <c r="BL122" i="1"/>
  <c r="BD122" i="1"/>
  <c r="BA145" i="1"/>
  <c r="AY145" i="1"/>
  <c r="BI145" i="1"/>
  <c r="BB145" i="1"/>
  <c r="AX145" i="1"/>
  <c r="BL145" i="1"/>
  <c r="BC145" i="1"/>
  <c r="AZ145" i="1"/>
  <c r="BK145" i="1"/>
  <c r="BM145" i="1"/>
  <c r="L168" i="1"/>
  <c r="AX168" i="1"/>
  <c r="BA168" i="1"/>
  <c r="BI168" i="1"/>
  <c r="AY168" i="1"/>
  <c r="BB168" i="1"/>
  <c r="BJ168" i="1"/>
  <c r="AZ168" i="1"/>
  <c r="BC168" i="1"/>
  <c r="BK168" i="1"/>
  <c r="BD168" i="1"/>
  <c r="BL168" i="1"/>
  <c r="BA181" i="1"/>
  <c r="BB181" i="1"/>
  <c r="BI181" i="1"/>
  <c r="BC181" i="1"/>
  <c r="BL181" i="1"/>
  <c r="AY181" i="1"/>
  <c r="AZ181" i="1"/>
  <c r="BM181" i="1"/>
  <c r="BK181" i="1"/>
  <c r="BA209" i="1"/>
  <c r="BD209" i="1"/>
  <c r="AX209" i="1"/>
  <c r="BB209" i="1"/>
  <c r="BI209" i="1"/>
  <c r="BC209" i="1"/>
  <c r="BL209" i="1"/>
  <c r="BM209" i="1"/>
  <c r="BK209" i="1"/>
  <c r="AY209" i="1"/>
  <c r="BD44" i="9"/>
  <c r="AX44" i="9"/>
  <c r="AZ44" i="9"/>
  <c r="BJ44" i="9"/>
  <c r="BK123" i="9"/>
  <c r="BC123" i="9"/>
  <c r="AX123" i="9"/>
  <c r="BJ160" i="9"/>
  <c r="BK160" i="9"/>
  <c r="BD160" i="9"/>
  <c r="BL160" i="9"/>
  <c r="BC160" i="9"/>
  <c r="BA160" i="9"/>
  <c r="BA205" i="9"/>
  <c r="BC205" i="9"/>
  <c r="AX231" i="9"/>
  <c r="AZ239" i="9"/>
  <c r="BM239" i="9"/>
  <c r="AZ231" i="9"/>
  <c r="BJ239" i="9"/>
  <c r="AY231" i="9"/>
  <c r="AY239" i="9"/>
  <c r="BL239" i="9"/>
  <c r="BD239" i="9"/>
  <c r="BK239" i="9"/>
  <c r="BD231" i="9"/>
  <c r="BM250" i="9"/>
  <c r="L253" i="9"/>
  <c r="AM253" i="9" s="1"/>
  <c r="AY250" i="9"/>
  <c r="BK256" i="9"/>
  <c r="AY256" i="9"/>
  <c r="BI256" i="9"/>
  <c r="AZ242" i="9"/>
  <c r="BJ242" i="9"/>
  <c r="BD242" i="9"/>
  <c r="BC242" i="9"/>
  <c r="BK185" i="9"/>
  <c r="BK153" i="9"/>
  <c r="AZ139" i="9"/>
  <c r="BD139" i="9"/>
  <c r="BA139" i="9"/>
  <c r="BI139" i="9"/>
  <c r="BC139" i="9"/>
  <c r="AX139" i="9"/>
  <c r="BJ139" i="9"/>
  <c r="BK139" i="9"/>
  <c r="AX141" i="9"/>
  <c r="BB141" i="9"/>
  <c r="AY141" i="9"/>
  <c r="BC141" i="9"/>
  <c r="AZ141" i="9"/>
  <c r="BI141" i="9"/>
  <c r="BB137" i="9"/>
  <c r="BJ137" i="9"/>
  <c r="AY137" i="9"/>
  <c r="BK137" i="9"/>
  <c r="AZ137" i="9"/>
  <c r="BD137" i="9"/>
  <c r="AX145" i="9"/>
  <c r="BB145" i="9"/>
  <c r="AY145" i="9"/>
  <c r="BK145" i="9"/>
  <c r="AZ145" i="9"/>
  <c r="BA145" i="9"/>
  <c r="BI145" i="9"/>
  <c r="BD143" i="9"/>
  <c r="BA143" i="9"/>
  <c r="BC143" i="9"/>
  <c r="AX143" i="9"/>
  <c r="BB143" i="9"/>
  <c r="BJ143" i="9"/>
  <c r="AZ110" i="9"/>
  <c r="BC195" i="9"/>
  <c r="AY195" i="9"/>
  <c r="BB195" i="9"/>
  <c r="BC234" i="9"/>
  <c r="BI234" i="9"/>
  <c r="AY234" i="9"/>
  <c r="BM234" i="9"/>
  <c r="BK234" i="9"/>
  <c r="AX234" i="9"/>
  <c r="AY214" i="9"/>
  <c r="BC214" i="9"/>
  <c r="BD234" i="9"/>
  <c r="BD253" i="9"/>
  <c r="BC110" i="9"/>
  <c r="L267" i="9"/>
  <c r="AM267" i="9" s="1"/>
  <c r="AL267" i="9" s="1"/>
  <c r="AK267" i="9" s="1"/>
  <c r="AJ267" i="9" s="1"/>
  <c r="AI267" i="9" s="1"/>
  <c r="K267" i="9" s="1"/>
  <c r="AZ266" i="9"/>
  <c r="BB266" i="9"/>
  <c r="BB244" i="9"/>
  <c r="BM214" i="9"/>
  <c r="BL151" i="9"/>
  <c r="AX151" i="9"/>
  <c r="BJ59" i="9"/>
  <c r="BI266" i="9"/>
  <c r="AZ234" i="9"/>
  <c r="BI253" i="9"/>
  <c r="AZ151" i="9"/>
  <c r="BC121" i="9"/>
  <c r="AZ121" i="9"/>
  <c r="AY121" i="9"/>
  <c r="BK121" i="9"/>
  <c r="AX121" i="9"/>
  <c r="BD74" i="9"/>
  <c r="BB74" i="9"/>
  <c r="BC74" i="9"/>
  <c r="BJ74" i="9"/>
  <c r="AX74" i="9"/>
  <c r="BI74" i="9"/>
  <c r="BK74" i="9"/>
  <c r="AY74" i="9"/>
  <c r="BB110" i="9"/>
  <c r="AZ185" i="9"/>
  <c r="BI185" i="9"/>
  <c r="AY151" i="9"/>
  <c r="BB151" i="9"/>
  <c r="BC185" i="9"/>
  <c r="BJ234" i="9"/>
  <c r="AZ195" i="9"/>
  <c r="AZ253" i="9"/>
  <c r="BK253" i="9"/>
  <c r="BK110" i="9"/>
  <c r="BL234" i="9"/>
  <c r="BB256" i="9"/>
  <c r="BC256" i="9"/>
  <c r="AX256" i="9"/>
  <c r="BK264" i="9"/>
  <c r="AY264" i="9"/>
  <c r="BC264" i="9"/>
  <c r="BC125" i="9"/>
  <c r="AY125" i="9"/>
  <c r="BJ125" i="9"/>
  <c r="AX125" i="9"/>
  <c r="AZ125" i="9"/>
  <c r="BK266" i="9"/>
  <c r="AY266" i="9"/>
  <c r="BC266" i="9"/>
  <c r="BJ266" i="9"/>
  <c r="AX244" i="9"/>
  <c r="BL214" i="9"/>
  <c r="AX214" i="9"/>
  <c r="BI195" i="9"/>
  <c r="BB234" i="9"/>
  <c r="BB253" i="9"/>
  <c r="BM266" i="9"/>
  <c r="BL266" i="9"/>
  <c r="BA214" i="9"/>
  <c r="BB214" i="9"/>
  <c r="AY185" i="9"/>
  <c r="BD151" i="9"/>
  <c r="BJ253" i="9"/>
  <c r="BD195" i="9"/>
  <c r="BK214" i="9"/>
  <c r="BJ110" i="9"/>
  <c r="BB235" i="9"/>
  <c r="BA235" i="9"/>
  <c r="BJ235" i="9"/>
  <c r="AY235" i="9"/>
  <c r="BC235" i="9"/>
  <c r="AX235" i="9"/>
  <c r="AX117" i="9"/>
  <c r="BK117" i="9"/>
  <c r="AZ117" i="9"/>
  <c r="AY117" i="9"/>
  <c r="BC239" i="9"/>
  <c r="AX239" i="9"/>
  <c r="BI264" i="9"/>
  <c r="AY100" i="9"/>
  <c r="BC100" i="9"/>
  <c r="BK100" i="9"/>
  <c r="BD100" i="9"/>
  <c r="BI100" i="9"/>
  <c r="AX100" i="9"/>
  <c r="BJ97" i="9"/>
  <c r="BC97" i="9"/>
  <c r="BK97" i="9"/>
  <c r="AZ97" i="9"/>
  <c r="BA97" i="9"/>
  <c r="AX101" i="9"/>
  <c r="BB101" i="9"/>
  <c r="BC101" i="9"/>
  <c r="BK101" i="9"/>
  <c r="BA101" i="9"/>
  <c r="BI101" i="9"/>
  <c r="AY104" i="9"/>
  <c r="BC104" i="9"/>
  <c r="BK104" i="9"/>
  <c r="AZ104" i="9"/>
  <c r="BD104" i="9"/>
  <c r="BB104" i="9"/>
  <c r="AX104" i="9"/>
  <c r="AY96" i="9"/>
  <c r="BK96" i="9"/>
  <c r="AZ96" i="9"/>
  <c r="BD96" i="9"/>
  <c r="BI96" i="9"/>
  <c r="BB96" i="9"/>
  <c r="BJ96" i="9"/>
  <c r="AX96" i="9"/>
  <c r="BI108" i="9"/>
  <c r="AX108" i="9"/>
  <c r="BJ108" i="9"/>
  <c r="AZ108" i="9"/>
  <c r="AY108" i="9"/>
  <c r="BD108" i="9"/>
  <c r="BB113" i="9"/>
  <c r="BI72" i="9"/>
  <c r="AX72" i="9"/>
  <c r="BC244" i="9"/>
  <c r="BK244" i="9"/>
  <c r="BK63" i="9"/>
  <c r="AZ63" i="9"/>
  <c r="BD66" i="9"/>
  <c r="AY66" i="9"/>
  <c r="BC66" i="9"/>
  <c r="AX66" i="9"/>
  <c r="AZ66" i="9"/>
  <c r="BD72" i="9"/>
  <c r="BA72" i="9"/>
  <c r="BI66" i="9"/>
  <c r="BB72" i="9"/>
  <c r="BK72" i="9"/>
  <c r="L236" i="9"/>
  <c r="BB236" i="9"/>
  <c r="BK236" i="9"/>
  <c r="AY236" i="9"/>
  <c r="BJ236" i="9"/>
  <c r="BA236" i="9"/>
  <c r="BI236" i="9"/>
  <c r="BC236" i="9"/>
  <c r="BM236" i="9"/>
  <c r="AZ236" i="9"/>
  <c r="BK248" i="9"/>
  <c r="AY248" i="9"/>
  <c r="BC248" i="9"/>
  <c r="L250" i="9"/>
  <c r="AM250" i="9" s="1"/>
  <c r="AL250" i="9" s="1"/>
  <c r="AK250" i="9" s="1"/>
  <c r="AJ250" i="9" s="1"/>
  <c r="AI250" i="9" s="1"/>
  <c r="K250" i="9" s="1"/>
  <c r="BA190" i="9"/>
  <c r="BB190" i="9"/>
  <c r="BJ190" i="9"/>
  <c r="AX190" i="9"/>
  <c r="BD190" i="9"/>
  <c r="BI190" i="9"/>
  <c r="AY190" i="9"/>
  <c r="AZ190" i="9"/>
  <c r="BJ165" i="9"/>
  <c r="BD59" i="9"/>
  <c r="BA59" i="9"/>
  <c r="AZ59" i="9"/>
  <c r="BC113" i="9"/>
  <c r="BK113" i="9"/>
  <c r="AY113" i="9"/>
  <c r="BJ113" i="9"/>
  <c r="AX113" i="9"/>
  <c r="BM113" i="9"/>
  <c r="BI113" i="9"/>
  <c r="AZ113" i="9"/>
  <c r="BL113" i="9"/>
  <c r="BD113" i="9"/>
  <c r="BJ72" i="9"/>
  <c r="AZ116" i="9"/>
  <c r="BK116" i="9"/>
  <c r="AY116" i="9"/>
  <c r="BJ116" i="9"/>
  <c r="AX116" i="9"/>
  <c r="BI116" i="9"/>
  <c r="BJ112" i="9"/>
  <c r="BI112" i="9"/>
  <c r="BK112" i="9"/>
  <c r="BJ185" i="9"/>
  <c r="AX185" i="9"/>
  <c r="BJ261" i="9"/>
  <c r="AX261" i="9"/>
  <c r="BD261" i="9"/>
  <c r="AZ261" i="9"/>
  <c r="BC261" i="9"/>
  <c r="BA261" i="9"/>
  <c r="BK261" i="9"/>
  <c r="BI261" i="9"/>
  <c r="BD53" i="9"/>
  <c r="BC53" i="9"/>
  <c r="AX53" i="9"/>
  <c r="BK53" i="9"/>
  <c r="BA79" i="9"/>
  <c r="AZ79" i="9"/>
  <c r="BK79" i="9"/>
  <c r="AY79" i="9"/>
  <c r="BJ79" i="9"/>
  <c r="BI79" i="9"/>
  <c r="AX79" i="9"/>
  <c r="BJ257" i="9"/>
  <c r="BB257" i="9"/>
  <c r="AX257" i="9"/>
  <c r="AZ257" i="9"/>
  <c r="BC257" i="9"/>
  <c r="BK257" i="9"/>
  <c r="AY257" i="9"/>
  <c r="BD265" i="9"/>
  <c r="AZ265" i="9"/>
  <c r="BJ265" i="9"/>
  <c r="BB265" i="9"/>
  <c r="AX265" i="9"/>
  <c r="BA265" i="9"/>
  <c r="BK265" i="9"/>
  <c r="AY265" i="9"/>
  <c r="BI265" i="9"/>
  <c r="BC265" i="9"/>
  <c r="BA186" i="9"/>
  <c r="BB186" i="9"/>
  <c r="BC186" i="9"/>
  <c r="BD186" i="9"/>
  <c r="AX186" i="9"/>
  <c r="AZ186" i="9"/>
  <c r="AY186" i="9"/>
  <c r="BK186" i="9"/>
  <c r="BD222" i="9"/>
  <c r="BJ222" i="9"/>
  <c r="AY222" i="9"/>
  <c r="BC222" i="9"/>
  <c r="AX222" i="9"/>
  <c r="BK222" i="9"/>
  <c r="BB222" i="9"/>
  <c r="AT259" i="9" l="1"/>
  <c r="AS259" i="9" s="1"/>
  <c r="AR259" i="9"/>
  <c r="AX259" i="9" s="1"/>
  <c r="AT142" i="1"/>
  <c r="AE184" i="1"/>
  <c r="L184" i="1" s="1"/>
  <c r="AM184" i="1" s="1"/>
  <c r="AL184" i="1" s="1"/>
  <c r="AK184" i="1" s="1"/>
  <c r="AJ184" i="1" s="1"/>
  <c r="AI184" i="1" s="1"/>
  <c r="K184" i="1" s="1"/>
  <c r="AE44" i="1"/>
  <c r="AF233" i="9"/>
  <c r="AU184" i="1"/>
  <c r="L161" i="9"/>
  <c r="AM161" i="9" s="1"/>
  <c r="L160" i="9"/>
  <c r="AM160" i="9" s="1"/>
  <c r="AL160" i="9" s="1"/>
  <c r="AK160" i="9" s="1"/>
  <c r="AJ160" i="9" s="1"/>
  <c r="AI160" i="9" s="1"/>
  <c r="K160" i="9" s="1"/>
  <c r="AD210" i="9"/>
  <c r="L210" i="9" s="1"/>
  <c r="AM210" i="9" s="1"/>
  <c r="AL210" i="9" s="1"/>
  <c r="AK210" i="9" s="1"/>
  <c r="AJ210" i="9" s="1"/>
  <c r="AI210" i="9" s="1"/>
  <c r="K210" i="9" s="1"/>
  <c r="AV172" i="9"/>
  <c r="AU172" i="9" s="1"/>
  <c r="AT172" i="9" s="1"/>
  <c r="AS172" i="9" s="1"/>
  <c r="AX172" i="9" s="1"/>
  <c r="AV168" i="9"/>
  <c r="AU168" i="9" s="1"/>
  <c r="AT168" i="9" s="1"/>
  <c r="AS168" i="9" s="1"/>
  <c r="AR168" i="9" s="1"/>
  <c r="BG168" i="9" s="1"/>
  <c r="L16" i="1"/>
  <c r="AM16" i="1" s="1"/>
  <c r="AL16" i="1" s="1"/>
  <c r="AK16" i="1" s="1"/>
  <c r="AJ16" i="1" s="1"/>
  <c r="AI16" i="1" s="1"/>
  <c r="K16" i="1" s="1"/>
  <c r="L10" i="1"/>
  <c r="AM10" i="1" s="1"/>
  <c r="AL10" i="1" s="1"/>
  <c r="AK10" i="1" s="1"/>
  <c r="AJ10" i="1" s="1"/>
  <c r="AI10" i="1" s="1"/>
  <c r="K10" i="1" s="1"/>
  <c r="L15" i="1"/>
  <c r="AM15" i="1" s="1"/>
  <c r="AL15" i="1" s="1"/>
  <c r="AK15" i="1" s="1"/>
  <c r="AJ15" i="1" s="1"/>
  <c r="AI15" i="1" s="1"/>
  <c r="K15" i="1" s="1"/>
  <c r="BD142" i="1"/>
  <c r="AV206" i="1"/>
  <c r="AV208" i="1"/>
  <c r="AU208" i="1" s="1"/>
  <c r="AT208" i="1" s="1"/>
  <c r="AS208" i="1" s="1"/>
  <c r="AR208" i="1" s="1"/>
  <c r="AR206" i="1"/>
  <c r="AU206" i="1"/>
  <c r="AT206" i="1" s="1"/>
  <c r="AS206" i="1" s="1"/>
  <c r="AT180" i="1"/>
  <c r="AT184" i="1"/>
  <c r="AV160" i="9"/>
  <c r="AV161" i="9"/>
  <c r="AV153" i="9"/>
  <c r="AU153" i="9" s="1"/>
  <c r="AV158" i="9"/>
  <c r="AU158" i="9" s="1"/>
  <c r="AT158" i="9" s="1"/>
  <c r="AV146" i="9"/>
  <c r="AU146" i="9" s="1"/>
  <c r="AT146" i="9" s="1"/>
  <c r="AS146" i="9" s="1"/>
  <c r="AV151" i="9"/>
  <c r="AV229" i="9"/>
  <c r="AU229" i="9" s="1"/>
  <c r="AT229" i="9" s="1"/>
  <c r="AS229" i="9" s="1"/>
  <c r="AR229" i="9" s="1"/>
  <c r="AV233" i="9"/>
  <c r="AV232" i="9"/>
  <c r="AU232" i="9" s="1"/>
  <c r="AT232" i="9" s="1"/>
  <c r="AS232" i="9" s="1"/>
  <c r="AR232" i="9" s="1"/>
  <c r="BI232" i="9" s="1"/>
  <c r="AV228" i="9"/>
  <c r="AU228" i="9" s="1"/>
  <c r="AT228" i="9" s="1"/>
  <c r="AS228" i="9" s="1"/>
  <c r="AR228" i="9" s="1"/>
  <c r="AV56" i="9"/>
  <c r="AU56" i="9" s="1"/>
  <c r="AT56" i="9" s="1"/>
  <c r="AS56" i="9" s="1"/>
  <c r="AR56" i="9" s="1"/>
  <c r="AV67" i="9"/>
  <c r="AU67" i="9" s="1"/>
  <c r="AT67" i="9" s="1"/>
  <c r="AV131" i="9"/>
  <c r="AV159" i="9"/>
  <c r="AU159" i="9" s="1"/>
  <c r="AT159" i="9" s="1"/>
  <c r="AS159" i="9" s="1"/>
  <c r="L159" i="9"/>
  <c r="AM159" i="9" s="1"/>
  <c r="AL159" i="9" s="1"/>
  <c r="AE212" i="9"/>
  <c r="AU214" i="9"/>
  <c r="AT214" i="9" s="1"/>
  <c r="AS214" i="9" s="1"/>
  <c r="AR214" i="9" s="1"/>
  <c r="BD214" i="9" s="1"/>
  <c r="AV211" i="9"/>
  <c r="AU211" i="9" s="1"/>
  <c r="AT211" i="9" s="1"/>
  <c r="AS211" i="9" s="1"/>
  <c r="AR211" i="9" s="1"/>
  <c r="AV212" i="9"/>
  <c r="AU212" i="9" s="1"/>
  <c r="AT212" i="9" s="1"/>
  <c r="AS212" i="9" s="1"/>
  <c r="AR212" i="9" s="1"/>
  <c r="AV205" i="9"/>
  <c r="AV210" i="9"/>
  <c r="AU210" i="9" s="1"/>
  <c r="AT210" i="9" s="1"/>
  <c r="AS210" i="9" s="1"/>
  <c r="AR210" i="9" s="1"/>
  <c r="AU56" i="1"/>
  <c r="AT56" i="1" s="1"/>
  <c r="AU41" i="9"/>
  <c r="AT41" i="9" s="1"/>
  <c r="AS41" i="9" s="1"/>
  <c r="AU37" i="9"/>
  <c r="AT37" i="9" s="1"/>
  <c r="AS37" i="9" s="1"/>
  <c r="AR37" i="9" s="1"/>
  <c r="AV43" i="1"/>
  <c r="AU43" i="1" s="1"/>
  <c r="AT43" i="1" s="1"/>
  <c r="AS43" i="1" s="1"/>
  <c r="AR43" i="1" s="1"/>
  <c r="AV44" i="1"/>
  <c r="AV80" i="9"/>
  <c r="AV83" i="9"/>
  <c r="AU83" i="9" s="1"/>
  <c r="AT83" i="9" s="1"/>
  <c r="AS83" i="9" s="1"/>
  <c r="AR83" i="9" s="1"/>
  <c r="AV91" i="9"/>
  <c r="AU91" i="9" s="1"/>
  <c r="AT91" i="9" s="1"/>
  <c r="AS91" i="9" s="1"/>
  <c r="AR91" i="9" s="1"/>
  <c r="BJ91" i="9" s="1"/>
  <c r="AV86" i="9"/>
  <c r="AU86" i="9" s="1"/>
  <c r="AT86" i="9" s="1"/>
  <c r="AS86" i="9" s="1"/>
  <c r="AR86" i="9" s="1"/>
  <c r="AU80" i="9"/>
  <c r="AT80" i="9" s="1"/>
  <c r="AS80" i="9" s="1"/>
  <c r="AR80" i="9" s="1"/>
  <c r="AV92" i="9"/>
  <c r="AU92" i="9" s="1"/>
  <c r="AT92" i="9" s="1"/>
  <c r="AS92" i="9" s="1"/>
  <c r="AR92" i="9" s="1"/>
  <c r="AV102" i="9"/>
  <c r="AU102" i="9" s="1"/>
  <c r="AT102" i="9" s="1"/>
  <c r="AS102" i="9" s="1"/>
  <c r="AR102" i="9" s="1"/>
  <c r="AV84" i="9"/>
  <c r="AU84" i="9" s="1"/>
  <c r="AT84" i="9" s="1"/>
  <c r="AS84" i="9" s="1"/>
  <c r="AR84" i="9" s="1"/>
  <c r="AV88" i="9"/>
  <c r="AU88" i="9" s="1"/>
  <c r="AT88" i="9" s="1"/>
  <c r="AS88" i="9" s="1"/>
  <c r="AR88" i="9" s="1"/>
  <c r="BB88" i="9" s="1"/>
  <c r="AV78" i="9"/>
  <c r="AU78" i="9" s="1"/>
  <c r="AT78" i="9" s="1"/>
  <c r="AS78" i="9" s="1"/>
  <c r="AR78" i="9" s="1"/>
  <c r="BA78" i="9" s="1"/>
  <c r="AV81" i="9"/>
  <c r="AU81" i="9" s="1"/>
  <c r="AT81" i="9" s="1"/>
  <c r="AS81" i="9" s="1"/>
  <c r="AR81" i="9" s="1"/>
  <c r="AU23" i="9"/>
  <c r="BJ172" i="9"/>
  <c r="AV15" i="1"/>
  <c r="AV16" i="1"/>
  <c r="AU16" i="1" s="1"/>
  <c r="AT16" i="1" s="1"/>
  <c r="AS16" i="1" s="1"/>
  <c r="AR16" i="1" s="1"/>
  <c r="AU15" i="1"/>
  <c r="AT15" i="1" s="1"/>
  <c r="AS15" i="1" s="1"/>
  <c r="AR15" i="1" s="1"/>
  <c r="L14" i="1"/>
  <c r="AM14" i="1" s="1"/>
  <c r="AL14" i="1" s="1"/>
  <c r="AK14" i="1" s="1"/>
  <c r="AJ14" i="1" s="1"/>
  <c r="AI14" i="1" s="1"/>
  <c r="K14" i="1" s="1"/>
  <c r="AV13" i="1"/>
  <c r="AU13" i="1" s="1"/>
  <c r="AT13" i="1" s="1"/>
  <c r="AS13" i="1" s="1"/>
  <c r="AR13" i="1" s="1"/>
  <c r="AV14" i="1"/>
  <c r="AU14" i="1" s="1"/>
  <c r="AT14" i="1" s="1"/>
  <c r="AS14" i="1" s="1"/>
  <c r="AR14" i="1" s="1"/>
  <c r="L13" i="1"/>
  <c r="AM13" i="1" s="1"/>
  <c r="AL13" i="1" s="1"/>
  <c r="AK13" i="1" s="1"/>
  <c r="AJ13" i="1" s="1"/>
  <c r="AI13" i="1" s="1"/>
  <c r="K13" i="1" s="1"/>
  <c r="AE12" i="1"/>
  <c r="AD12" i="1" s="1"/>
  <c r="L12" i="1" s="1"/>
  <c r="AM12" i="1" s="1"/>
  <c r="AL12" i="1" s="1"/>
  <c r="AK12" i="1" s="1"/>
  <c r="AJ12" i="1" s="1"/>
  <c r="AI12" i="1" s="1"/>
  <c r="K12" i="1" s="1"/>
  <c r="AV11" i="1"/>
  <c r="AU11" i="1" s="1"/>
  <c r="AZ11" i="1" s="1"/>
  <c r="AV12" i="1"/>
  <c r="AU12" i="1" s="1"/>
  <c r="AT12" i="1" s="1"/>
  <c r="AS12" i="1" s="1"/>
  <c r="AR12" i="1" s="1"/>
  <c r="AM213" i="9"/>
  <c r="AL213" i="9" s="1"/>
  <c r="AK213" i="9" s="1"/>
  <c r="AJ213" i="9" s="1"/>
  <c r="AI213" i="9" s="1"/>
  <c r="K213" i="9" s="1"/>
  <c r="AL198" i="1"/>
  <c r="AK198" i="1" s="1"/>
  <c r="AJ198" i="1" s="1"/>
  <c r="AI198" i="1" s="1"/>
  <c r="K198" i="1" s="1"/>
  <c r="AL190" i="1"/>
  <c r="AK190" i="1" s="1"/>
  <c r="AJ190" i="1" s="1"/>
  <c r="AI190" i="1" s="1"/>
  <c r="K190" i="1" s="1"/>
  <c r="L11" i="1"/>
  <c r="AM11" i="1" s="1"/>
  <c r="AL11" i="1" s="1"/>
  <c r="AK11" i="1" s="1"/>
  <c r="AJ11" i="1" s="1"/>
  <c r="AI11" i="1" s="1"/>
  <c r="K11" i="1" s="1"/>
  <c r="L230" i="9"/>
  <c r="AM230" i="9" s="1"/>
  <c r="AL230" i="9" s="1"/>
  <c r="AK230" i="9" s="1"/>
  <c r="AJ230" i="9" s="1"/>
  <c r="AI230" i="9" s="1"/>
  <c r="K230" i="9" s="1"/>
  <c r="AU120" i="1"/>
  <c r="AT120" i="1" s="1"/>
  <c r="AS120" i="1" s="1"/>
  <c r="AR120" i="1" s="1"/>
  <c r="AU28" i="1"/>
  <c r="AT28" i="1" s="1"/>
  <c r="AS28" i="1" s="1"/>
  <c r="AR28" i="1" s="1"/>
  <c r="BJ28" i="1" s="1"/>
  <c r="AE28" i="1"/>
  <c r="AV193" i="9"/>
  <c r="AU193" i="9" s="1"/>
  <c r="AT193" i="9" s="1"/>
  <c r="AS193" i="9" s="1"/>
  <c r="AR193" i="9" s="1"/>
  <c r="AV192" i="9"/>
  <c r="AU192" i="9" s="1"/>
  <c r="AT192" i="9" s="1"/>
  <c r="AS192" i="9" s="1"/>
  <c r="AR192" i="9" s="1"/>
  <c r="AV230" i="9"/>
  <c r="AU230" i="9" s="1"/>
  <c r="AT230" i="9" s="1"/>
  <c r="AS230" i="9" s="1"/>
  <c r="AR230" i="9" s="1"/>
  <c r="BJ230" i="9" s="1"/>
  <c r="AV231" i="9"/>
  <c r="AU231" i="9" s="1"/>
  <c r="AT231" i="9" s="1"/>
  <c r="AS231" i="9" s="1"/>
  <c r="AR231" i="9" s="1"/>
  <c r="BE231" i="9" s="1"/>
  <c r="AU131" i="9"/>
  <c r="AV128" i="1"/>
  <c r="AV122" i="1"/>
  <c r="AU122" i="1" s="1"/>
  <c r="AT122" i="1" s="1"/>
  <c r="AS122" i="1" s="1"/>
  <c r="AR122" i="1" s="1"/>
  <c r="BA122" i="1" s="1"/>
  <c r="AU205" i="9"/>
  <c r="AV96" i="9"/>
  <c r="AU96" i="9" s="1"/>
  <c r="AT96" i="9" s="1"/>
  <c r="AV106" i="9"/>
  <c r="AU106" i="9" s="1"/>
  <c r="AV98" i="9"/>
  <c r="AU98" i="9" s="1"/>
  <c r="AT98" i="9" s="1"/>
  <c r="AV85" i="9"/>
  <c r="AU85" i="9" s="1"/>
  <c r="AT85" i="9" s="1"/>
  <c r="AS85" i="9" s="1"/>
  <c r="AR85" i="9" s="1"/>
  <c r="AV89" i="1"/>
  <c r="AV82" i="1"/>
  <c r="AU82" i="1" s="1"/>
  <c r="AT82" i="1" s="1"/>
  <c r="AS82" i="1" s="1"/>
  <c r="AR57" i="1"/>
  <c r="AV57" i="1"/>
  <c r="AU57" i="1" s="1"/>
  <c r="AT57" i="1" s="1"/>
  <c r="AS57" i="1" s="1"/>
  <c r="AV59" i="1"/>
  <c r="AU59" i="1" s="1"/>
  <c r="AT59" i="1" s="1"/>
  <c r="AS59" i="1" s="1"/>
  <c r="AR59" i="1" s="1"/>
  <c r="BJ59" i="1" s="1"/>
  <c r="AU36" i="9"/>
  <c r="AT36" i="9" s="1"/>
  <c r="AU38" i="9"/>
  <c r="AT38" i="9" s="1"/>
  <c r="AS38" i="9" s="1"/>
  <c r="AR38" i="9" s="1"/>
  <c r="AV186" i="9"/>
  <c r="AU186" i="9" s="1"/>
  <c r="AT186" i="9" s="1"/>
  <c r="AS186" i="9" s="1"/>
  <c r="AR186" i="9" s="1"/>
  <c r="AV188" i="9"/>
  <c r="AU188" i="9" s="1"/>
  <c r="AT188" i="9" s="1"/>
  <c r="AS188" i="9" s="1"/>
  <c r="AR188" i="9" s="1"/>
  <c r="AV167" i="9"/>
  <c r="AU167" i="9" s="1"/>
  <c r="AT167" i="9" s="1"/>
  <c r="AV173" i="9"/>
  <c r="AU173" i="9" s="1"/>
  <c r="AT173" i="9" s="1"/>
  <c r="AS173" i="9" s="1"/>
  <c r="AR173" i="9" s="1"/>
  <c r="AS167" i="9"/>
  <c r="AR167" i="9" s="1"/>
  <c r="AV28" i="9"/>
  <c r="AU28" i="9" s="1"/>
  <c r="AT28" i="9" s="1"/>
  <c r="AS28" i="9" s="1"/>
  <c r="AR28" i="9" s="1"/>
  <c r="AV30" i="9"/>
  <c r="AU30" i="9" s="1"/>
  <c r="AT30" i="9" s="1"/>
  <c r="AS30" i="9" s="1"/>
  <c r="AR30" i="9" s="1"/>
  <c r="AV17" i="9"/>
  <c r="AV13" i="9"/>
  <c r="AV9" i="1"/>
  <c r="AU9" i="1" s="1"/>
  <c r="AT9" i="1" s="1"/>
  <c r="BJ9" i="1" s="1"/>
  <c r="AV10" i="1"/>
  <c r="AU10" i="1" s="1"/>
  <c r="AT10" i="1" s="1"/>
  <c r="AS10" i="1" s="1"/>
  <c r="AR10" i="1"/>
  <c r="L209" i="1"/>
  <c r="AM209" i="1" s="1"/>
  <c r="AL209" i="1" s="1"/>
  <c r="AK209" i="1" s="1"/>
  <c r="AJ209" i="1" s="1"/>
  <c r="AI209" i="1" s="1"/>
  <c r="K209" i="1" s="1"/>
  <c r="AU265" i="9"/>
  <c r="L265" i="9"/>
  <c r="AM265" i="9" s="1"/>
  <c r="AL265" i="9" s="1"/>
  <c r="AK265" i="9" s="1"/>
  <c r="AJ265" i="9" s="1"/>
  <c r="AI265" i="9" s="1"/>
  <c r="K265" i="9" s="1"/>
  <c r="AT265" i="9"/>
  <c r="AS265" i="9" s="1"/>
  <c r="AU47" i="9"/>
  <c r="AE205" i="9"/>
  <c r="L29" i="9"/>
  <c r="AM29" i="9" s="1"/>
  <c r="AL29" i="9" s="1"/>
  <c r="AK29" i="9" s="1"/>
  <c r="AJ29" i="9" s="1"/>
  <c r="AI29" i="9" s="1"/>
  <c r="K29" i="9" s="1"/>
  <c r="L31" i="9"/>
  <c r="AM31" i="9" s="1"/>
  <c r="AL31" i="9" s="1"/>
  <c r="AK31" i="9" s="1"/>
  <c r="AJ31" i="9" s="1"/>
  <c r="AI31" i="9" s="1"/>
  <c r="K31" i="9" s="1"/>
  <c r="L32" i="9"/>
  <c r="AM32" i="9" s="1"/>
  <c r="AL32" i="9" s="1"/>
  <c r="AK32" i="9" s="1"/>
  <c r="AJ32" i="9" s="1"/>
  <c r="AI32" i="9" s="1"/>
  <c r="K32" i="9" s="1"/>
  <c r="AV27" i="9"/>
  <c r="AU27" i="9" s="1"/>
  <c r="AT27" i="9" s="1"/>
  <c r="AS27" i="9" s="1"/>
  <c r="AR27" i="9" s="1"/>
  <c r="BE27" i="9" s="1"/>
  <c r="AV31" i="9"/>
  <c r="AU31" i="9" s="1"/>
  <c r="AT31" i="9" s="1"/>
  <c r="AS31" i="9" s="1"/>
  <c r="AR31" i="9" s="1"/>
  <c r="AU17" i="9"/>
  <c r="AT17" i="9" s="1"/>
  <c r="AE16" i="9"/>
  <c r="L17" i="9"/>
  <c r="AM17" i="9" s="1"/>
  <c r="AL17" i="9" s="1"/>
  <c r="AK17" i="9" s="1"/>
  <c r="AJ17" i="9" s="1"/>
  <c r="AI17" i="9" s="1"/>
  <c r="K17" i="9" s="1"/>
  <c r="L62" i="1"/>
  <c r="AM62" i="1" s="1"/>
  <c r="AL62" i="1" s="1"/>
  <c r="AK62" i="1" s="1"/>
  <c r="AJ62" i="1" s="1"/>
  <c r="AI62" i="1" s="1"/>
  <c r="K62" i="1" s="1"/>
  <c r="AE226" i="9"/>
  <c r="AD226" i="9" s="1"/>
  <c r="L226" i="9" s="1"/>
  <c r="AM226" i="9" s="1"/>
  <c r="AL226" i="9" s="1"/>
  <c r="AK226" i="9" s="1"/>
  <c r="AJ226" i="9" s="1"/>
  <c r="AI226" i="9" s="1"/>
  <c r="K226" i="9" s="1"/>
  <c r="L227" i="9"/>
  <c r="AM227" i="9" s="1"/>
  <c r="AL227" i="9" s="1"/>
  <c r="AK227" i="9" s="1"/>
  <c r="AJ227" i="9" s="1"/>
  <c r="AI227" i="9" s="1"/>
  <c r="K227" i="9" s="1"/>
  <c r="AV63" i="1"/>
  <c r="AU63" i="1" s="1"/>
  <c r="AV61" i="1"/>
  <c r="AU61" i="1" s="1"/>
  <c r="AT61" i="1" s="1"/>
  <c r="AS61" i="1" s="1"/>
  <c r="AR61" i="1" s="1"/>
  <c r="AM68" i="1"/>
  <c r="AL68" i="1" s="1"/>
  <c r="AK68" i="1" s="1"/>
  <c r="AJ68" i="1" s="1"/>
  <c r="AI68" i="1" s="1"/>
  <c r="K68" i="1" s="1"/>
  <c r="AM72" i="1"/>
  <c r="AL72" i="1" s="1"/>
  <c r="AK72" i="1" s="1"/>
  <c r="AJ72" i="1" s="1"/>
  <c r="AI72" i="1" s="1"/>
  <c r="K72" i="1" s="1"/>
  <c r="AM76" i="1"/>
  <c r="AL76" i="1" s="1"/>
  <c r="AK76" i="1" s="1"/>
  <c r="AJ76" i="1" s="1"/>
  <c r="AI76" i="1" s="1"/>
  <c r="K76" i="1" s="1"/>
  <c r="AM64" i="1"/>
  <c r="AL64" i="1" s="1"/>
  <c r="AK64" i="1" s="1"/>
  <c r="AJ64" i="1" s="1"/>
  <c r="AI64" i="1" s="1"/>
  <c r="K64" i="1" s="1"/>
  <c r="AM74" i="1"/>
  <c r="AL74" i="1" s="1"/>
  <c r="AK74" i="1" s="1"/>
  <c r="AJ74" i="1" s="1"/>
  <c r="AI74" i="1" s="1"/>
  <c r="K74" i="1" s="1"/>
  <c r="AM70" i="1"/>
  <c r="AL70" i="1" s="1"/>
  <c r="AK70" i="1" s="1"/>
  <c r="AJ70" i="1" s="1"/>
  <c r="AI70" i="1" s="1"/>
  <c r="K70" i="1" s="1"/>
  <c r="AM66" i="1"/>
  <c r="AL66" i="1" s="1"/>
  <c r="AK66" i="1" s="1"/>
  <c r="AJ66" i="1" s="1"/>
  <c r="AI66" i="1" s="1"/>
  <c r="K66" i="1" s="1"/>
  <c r="AM61" i="1"/>
  <c r="AL61" i="1" s="1"/>
  <c r="AK61" i="1" s="1"/>
  <c r="AJ61" i="1" s="1"/>
  <c r="AI61" i="1" s="1"/>
  <c r="K61" i="1" s="1"/>
  <c r="AE207" i="1"/>
  <c r="AV204" i="9"/>
  <c r="AU204" i="9" s="1"/>
  <c r="AT204" i="9" s="1"/>
  <c r="AS204" i="9" s="1"/>
  <c r="AR204" i="9" s="1"/>
  <c r="BA204" i="9" s="1"/>
  <c r="AV208" i="9"/>
  <c r="AU208" i="9" s="1"/>
  <c r="AT208" i="9" s="1"/>
  <c r="AS208" i="9" s="1"/>
  <c r="AR208" i="9" s="1"/>
  <c r="BA208" i="9" s="1"/>
  <c r="AV206" i="9"/>
  <c r="AU206" i="9" s="1"/>
  <c r="AT206" i="9" s="1"/>
  <c r="AS206" i="9" s="1"/>
  <c r="AR206" i="9" s="1"/>
  <c r="AV207" i="9"/>
  <c r="AU207" i="9" s="1"/>
  <c r="AT207" i="9" s="1"/>
  <c r="AS207" i="9" s="1"/>
  <c r="AR207" i="9" s="1"/>
  <c r="BA207" i="9" s="1"/>
  <c r="L218" i="9"/>
  <c r="AM218" i="9" s="1"/>
  <c r="AL218" i="9" s="1"/>
  <c r="AK218" i="9" s="1"/>
  <c r="AJ218" i="9" s="1"/>
  <c r="AI218" i="9" s="1"/>
  <c r="K218" i="9" s="1"/>
  <c r="AF208" i="9"/>
  <c r="AV184" i="9"/>
  <c r="AV175" i="9"/>
  <c r="AU175" i="9" s="1"/>
  <c r="AT175" i="9" s="1"/>
  <c r="AS175" i="9" s="1"/>
  <c r="AR175" i="9" s="1"/>
  <c r="BJ175" i="9" s="1"/>
  <c r="AV181" i="9"/>
  <c r="AU181" i="9" s="1"/>
  <c r="AT181" i="9" s="1"/>
  <c r="AS181" i="9" s="1"/>
  <c r="AR181" i="9" s="1"/>
  <c r="AZ181" i="9" s="1"/>
  <c r="AV177" i="9"/>
  <c r="AU177" i="9" s="1"/>
  <c r="AT177" i="9" s="1"/>
  <c r="AS177" i="9" s="1"/>
  <c r="AR177" i="9" s="1"/>
  <c r="AU184" i="9"/>
  <c r="AT184" i="9" s="1"/>
  <c r="AS184" i="9" s="1"/>
  <c r="AR184" i="9" s="1"/>
  <c r="BE184" i="9" s="1"/>
  <c r="AV57" i="9"/>
  <c r="AU57" i="9" s="1"/>
  <c r="AT57" i="9" s="1"/>
  <c r="AS57" i="9" s="1"/>
  <c r="AR57" i="9" s="1"/>
  <c r="AV74" i="9"/>
  <c r="AU74" i="9" s="1"/>
  <c r="AT74" i="9" s="1"/>
  <c r="AS74" i="9" s="1"/>
  <c r="AR74" i="9" s="1"/>
  <c r="AV66" i="9"/>
  <c r="AU66" i="9" s="1"/>
  <c r="AT66" i="9" s="1"/>
  <c r="AS66" i="9" s="1"/>
  <c r="AR66" i="9" s="1"/>
  <c r="AV139" i="9"/>
  <c r="AU139" i="9" s="1"/>
  <c r="AT139" i="9" s="1"/>
  <c r="AS139" i="9" s="1"/>
  <c r="AR139" i="9" s="1"/>
  <c r="AV132" i="9"/>
  <c r="AU132" i="9" s="1"/>
  <c r="AT132" i="9" s="1"/>
  <c r="AS132" i="9" s="1"/>
  <c r="AR132" i="9" s="1"/>
  <c r="AV154" i="9"/>
  <c r="AU154" i="9" s="1"/>
  <c r="AT154" i="9" s="1"/>
  <c r="AS154" i="9" s="1"/>
  <c r="AR154" i="9" s="1"/>
  <c r="AV156" i="9"/>
  <c r="AU156" i="9" s="1"/>
  <c r="AT156" i="9" s="1"/>
  <c r="AS156" i="9" s="1"/>
  <c r="AR156" i="9" s="1"/>
  <c r="BJ156" i="9" s="1"/>
  <c r="AV138" i="9"/>
  <c r="AU138" i="9" s="1"/>
  <c r="AT138" i="9" s="1"/>
  <c r="AS138" i="9" s="1"/>
  <c r="AR138" i="9" s="1"/>
  <c r="AV145" i="9"/>
  <c r="AU145" i="9" s="1"/>
  <c r="AT145" i="9" s="1"/>
  <c r="AS145" i="9" s="1"/>
  <c r="AR145" i="9" s="1"/>
  <c r="AV134" i="9"/>
  <c r="AU134" i="9" s="1"/>
  <c r="AT134" i="9" s="1"/>
  <c r="AS134" i="9" s="1"/>
  <c r="AR134" i="9" s="1"/>
  <c r="AV136" i="9"/>
  <c r="AU136" i="9" s="1"/>
  <c r="AT136" i="9" s="1"/>
  <c r="AS136" i="9" s="1"/>
  <c r="AR136" i="9" s="1"/>
  <c r="BH136" i="9" s="1"/>
  <c r="AV140" i="9"/>
  <c r="AU140" i="9" s="1"/>
  <c r="AT140" i="9" s="1"/>
  <c r="AS140" i="9" s="1"/>
  <c r="AR140" i="9" s="1"/>
  <c r="BI140" i="9" s="1"/>
  <c r="L147" i="1"/>
  <c r="AM147" i="1" s="1"/>
  <c r="AL147" i="1" s="1"/>
  <c r="AK147" i="1" s="1"/>
  <c r="AJ147" i="1" s="1"/>
  <c r="AI147" i="1" s="1"/>
  <c r="K147" i="1" s="1"/>
  <c r="AD45" i="9"/>
  <c r="L45" i="9" s="1"/>
  <c r="AM45" i="9" s="1"/>
  <c r="AL45" i="9" s="1"/>
  <c r="AK45" i="9" s="1"/>
  <c r="AJ45" i="9" s="1"/>
  <c r="AI45" i="9" s="1"/>
  <c r="K45" i="9" s="1"/>
  <c r="AE47" i="9"/>
  <c r="AU260" i="9"/>
  <c r="AT260" i="9" s="1"/>
  <c r="AS260" i="9" s="1"/>
  <c r="AR260" i="9" s="1"/>
  <c r="AU263" i="9"/>
  <c r="AT263" i="9" s="1"/>
  <c r="AS263" i="9" s="1"/>
  <c r="AR263" i="9" s="1"/>
  <c r="BH263" i="9" s="1"/>
  <c r="AV249" i="9"/>
  <c r="AV247" i="9"/>
  <c r="AV94" i="9"/>
  <c r="AU94" i="9" s="1"/>
  <c r="AT94" i="9" s="1"/>
  <c r="AS94" i="9" s="1"/>
  <c r="AR94" i="9" s="1"/>
  <c r="AY94" i="9" s="1"/>
  <c r="AV99" i="9"/>
  <c r="AU99" i="9" s="1"/>
  <c r="AT99" i="9" s="1"/>
  <c r="AS99" i="9" s="1"/>
  <c r="AR99" i="9" s="1"/>
  <c r="AD42" i="1"/>
  <c r="L42" i="1" s="1"/>
  <c r="AM42" i="1" s="1"/>
  <c r="AL42" i="1" s="1"/>
  <c r="AK42" i="1" s="1"/>
  <c r="AJ42" i="1" s="1"/>
  <c r="AI42" i="1" s="1"/>
  <c r="K42" i="1" s="1"/>
  <c r="L27" i="1"/>
  <c r="AM27" i="1" s="1"/>
  <c r="AL27" i="1" s="1"/>
  <c r="AK27" i="1" s="1"/>
  <c r="AJ27" i="1" s="1"/>
  <c r="AI27" i="1" s="1"/>
  <c r="K27" i="1" s="1"/>
  <c r="AV95" i="9"/>
  <c r="AU95" i="9" s="1"/>
  <c r="AT95" i="9" s="1"/>
  <c r="AS95" i="9" s="1"/>
  <c r="AR95" i="9" s="1"/>
  <c r="AV87" i="9"/>
  <c r="AU87" i="9" s="1"/>
  <c r="AT87" i="9" s="1"/>
  <c r="AS87" i="9" s="1"/>
  <c r="AR87" i="9" s="1"/>
  <c r="AV101" i="9"/>
  <c r="AV117" i="9"/>
  <c r="AU117" i="9" s="1"/>
  <c r="AT117" i="9" s="1"/>
  <c r="AS117" i="9" s="1"/>
  <c r="AR117" i="9" s="1"/>
  <c r="AV121" i="9"/>
  <c r="AU121" i="9" s="1"/>
  <c r="AT121" i="9" s="1"/>
  <c r="AS121" i="9" s="1"/>
  <c r="AR121" i="9" s="1"/>
  <c r="AV119" i="9"/>
  <c r="AU119" i="9" s="1"/>
  <c r="AT119" i="9" s="1"/>
  <c r="AS119" i="9" s="1"/>
  <c r="AR119" i="9" s="1"/>
  <c r="AU101" i="9"/>
  <c r="AT101" i="9" s="1"/>
  <c r="AS101" i="9" s="1"/>
  <c r="AR101" i="9" s="1"/>
  <c r="BJ101" i="9" s="1"/>
  <c r="AE130" i="1"/>
  <c r="AV29" i="9"/>
  <c r="AU29" i="9" s="1"/>
  <c r="AT29" i="9" s="1"/>
  <c r="AS29" i="9" s="1"/>
  <c r="AR29" i="9" s="1"/>
  <c r="BI29" i="9" s="1"/>
  <c r="AV32" i="9"/>
  <c r="AU32" i="9" s="1"/>
  <c r="AT32" i="9" s="1"/>
  <c r="AS32" i="9" s="1"/>
  <c r="AR32" i="9" s="1"/>
  <c r="AE27" i="9"/>
  <c r="AV26" i="9"/>
  <c r="AU26" i="9" s="1"/>
  <c r="AT26" i="9" s="1"/>
  <c r="AV25" i="9"/>
  <c r="AU25" i="9" s="1"/>
  <c r="AT25" i="9" s="1"/>
  <c r="AS25" i="9" s="1"/>
  <c r="AR25" i="9" s="1"/>
  <c r="BJ25" i="9" s="1"/>
  <c r="AL28" i="9"/>
  <c r="AK28" i="9" s="1"/>
  <c r="AJ28" i="9" s="1"/>
  <c r="AI28" i="9" s="1"/>
  <c r="K28" i="9" s="1"/>
  <c r="AR9" i="9"/>
  <c r="AV9" i="9"/>
  <c r="AU9" i="9" s="1"/>
  <c r="AT9" i="9" s="1"/>
  <c r="AS9" i="9" s="1"/>
  <c r="AV16" i="9"/>
  <c r="AU16" i="9" s="1"/>
  <c r="AT16" i="9" s="1"/>
  <c r="AS16" i="9" s="1"/>
  <c r="AR16" i="9" s="1"/>
  <c r="BI16" i="9" s="1"/>
  <c r="AV203" i="9"/>
  <c r="AU203" i="9" s="1"/>
  <c r="AT203" i="9" s="1"/>
  <c r="AS203" i="9" s="1"/>
  <c r="AR203" i="9" s="1"/>
  <c r="BJ203" i="9" s="1"/>
  <c r="AV209" i="9"/>
  <c r="AU209" i="9" s="1"/>
  <c r="AT209" i="9" s="1"/>
  <c r="AS209" i="9" s="1"/>
  <c r="AR209" i="9" s="1"/>
  <c r="AE206" i="9"/>
  <c r="L204" i="9"/>
  <c r="AM204" i="9" s="1"/>
  <c r="AL204" i="9" s="1"/>
  <c r="AK204" i="9" s="1"/>
  <c r="AJ204" i="9" s="1"/>
  <c r="AI204" i="9" s="1"/>
  <c r="K204" i="9" s="1"/>
  <c r="AV217" i="9"/>
  <c r="AU217" i="9" s="1"/>
  <c r="AT217" i="9" s="1"/>
  <c r="AS217" i="9" s="1"/>
  <c r="AR217" i="9" s="1"/>
  <c r="AV195" i="9"/>
  <c r="AU195" i="9" s="1"/>
  <c r="AT195" i="9" s="1"/>
  <c r="AS195" i="9" s="1"/>
  <c r="AR195" i="9" s="1"/>
  <c r="BA195" i="9" s="1"/>
  <c r="L217" i="9"/>
  <c r="AM217" i="9" s="1"/>
  <c r="AF215" i="9"/>
  <c r="AV207" i="1"/>
  <c r="AU207" i="1" s="1"/>
  <c r="AT207" i="1" s="1"/>
  <c r="AS207" i="1" s="1"/>
  <c r="AR207" i="1" s="1"/>
  <c r="AV209" i="1"/>
  <c r="AU209" i="1" s="1"/>
  <c r="AT209" i="1" s="1"/>
  <c r="AS209" i="1" s="1"/>
  <c r="AR209" i="1" s="1"/>
  <c r="L203" i="1"/>
  <c r="AM203" i="1" s="1"/>
  <c r="AL203" i="1" s="1"/>
  <c r="AK203" i="1" s="1"/>
  <c r="AJ203" i="1" s="1"/>
  <c r="AI203" i="1" s="1"/>
  <c r="K203" i="1" s="1"/>
  <c r="L206" i="1"/>
  <c r="AM206" i="1" s="1"/>
  <c r="AL206" i="1" s="1"/>
  <c r="AK206" i="1" s="1"/>
  <c r="AJ206" i="1" s="1"/>
  <c r="AI206" i="1" s="1"/>
  <c r="K206" i="1" s="1"/>
  <c r="AT203" i="1"/>
  <c r="AR205" i="1"/>
  <c r="AR203" i="1"/>
  <c r="AS203" i="1"/>
  <c r="AV205" i="1"/>
  <c r="AU205" i="1" s="1"/>
  <c r="AT205" i="1" s="1"/>
  <c r="AS205" i="1" s="1"/>
  <c r="AV203" i="1"/>
  <c r="AU203" i="1" s="1"/>
  <c r="AR182" i="1"/>
  <c r="AR183" i="1"/>
  <c r="L183" i="1"/>
  <c r="AM183" i="1" s="1"/>
  <c r="AL183" i="1" s="1"/>
  <c r="AK183" i="1" s="1"/>
  <c r="AJ183" i="1" s="1"/>
  <c r="AI183" i="1" s="1"/>
  <c r="K183" i="1" s="1"/>
  <c r="AV182" i="1"/>
  <c r="AU182" i="1" s="1"/>
  <c r="BE182" i="1" s="1"/>
  <c r="AV183" i="1"/>
  <c r="AU183" i="1" s="1"/>
  <c r="AT183" i="1" s="1"/>
  <c r="AS183" i="1" s="1"/>
  <c r="AU166" i="1"/>
  <c r="AT166" i="1" s="1"/>
  <c r="AS166" i="1" s="1"/>
  <c r="AR166" i="1" s="1"/>
  <c r="BI166" i="1" s="1"/>
  <c r="AV163" i="1"/>
  <c r="AU163" i="1" s="1"/>
  <c r="AT163" i="1" s="1"/>
  <c r="AS163" i="1" s="1"/>
  <c r="AR163" i="1" s="1"/>
  <c r="BM163" i="1" s="1"/>
  <c r="AV165" i="1"/>
  <c r="AU165" i="1" s="1"/>
  <c r="AT165" i="1" s="1"/>
  <c r="AS165" i="1" s="1"/>
  <c r="AR165" i="1" s="1"/>
  <c r="AX165" i="1" s="1"/>
  <c r="L164" i="1"/>
  <c r="AM164" i="1" s="1"/>
  <c r="AL164" i="1" s="1"/>
  <c r="AK164" i="1" s="1"/>
  <c r="AJ164" i="1" s="1"/>
  <c r="AI164" i="1" s="1"/>
  <c r="K164" i="1" s="1"/>
  <c r="L163" i="1"/>
  <c r="AM163" i="1" s="1"/>
  <c r="AL163" i="1" s="1"/>
  <c r="AK163" i="1" s="1"/>
  <c r="AJ163" i="1" s="1"/>
  <c r="AI163" i="1" s="1"/>
  <c r="K163" i="1" s="1"/>
  <c r="AR161" i="1"/>
  <c r="AV162" i="1"/>
  <c r="AU162" i="1" s="1"/>
  <c r="AV161" i="1"/>
  <c r="AU161" i="1" s="1"/>
  <c r="AT161" i="1" s="1"/>
  <c r="AS161" i="1" s="1"/>
  <c r="AV226" i="9"/>
  <c r="AU226" i="9" s="1"/>
  <c r="AT226" i="9" s="1"/>
  <c r="AS226" i="9" s="1"/>
  <c r="AR226" i="9" s="1"/>
  <c r="AV227" i="9"/>
  <c r="AU227" i="9" s="1"/>
  <c r="AT227" i="9" s="1"/>
  <c r="AS227" i="9" s="1"/>
  <c r="AR227" i="9" s="1"/>
  <c r="L184" i="9"/>
  <c r="AM184" i="9" s="1"/>
  <c r="AL184" i="9" s="1"/>
  <c r="AK184" i="9" s="1"/>
  <c r="AJ184" i="9" s="1"/>
  <c r="AI184" i="9" s="1"/>
  <c r="K184" i="9" s="1"/>
  <c r="AV183" i="9"/>
  <c r="AU183" i="9" s="1"/>
  <c r="AT183" i="9" s="1"/>
  <c r="AS183" i="9" s="1"/>
  <c r="AR183" i="9" s="1"/>
  <c r="AV187" i="9"/>
  <c r="AU187" i="9" s="1"/>
  <c r="AT187" i="9" s="1"/>
  <c r="L177" i="9"/>
  <c r="AM177" i="9" s="1"/>
  <c r="AL177" i="9" s="1"/>
  <c r="AK177" i="9" s="1"/>
  <c r="AJ177" i="9" s="1"/>
  <c r="AI177" i="9" s="1"/>
  <c r="K177" i="9" s="1"/>
  <c r="L183" i="9"/>
  <c r="AM183" i="9" s="1"/>
  <c r="AL183" i="9" s="1"/>
  <c r="AK183" i="9" s="1"/>
  <c r="AJ183" i="9" s="1"/>
  <c r="AI183" i="9" s="1"/>
  <c r="K183" i="9" s="1"/>
  <c r="L182" i="9"/>
  <c r="AM182" i="9" s="1"/>
  <c r="AL182" i="9" s="1"/>
  <c r="AK182" i="9" s="1"/>
  <c r="AJ182" i="9" s="1"/>
  <c r="AI182" i="9" s="1"/>
  <c r="K182" i="9" s="1"/>
  <c r="AV178" i="9"/>
  <c r="AU178" i="9" s="1"/>
  <c r="AT178" i="9" s="1"/>
  <c r="AS178" i="9" s="1"/>
  <c r="AR178" i="9" s="1"/>
  <c r="AV182" i="9"/>
  <c r="AU182" i="9" s="1"/>
  <c r="AT182" i="9" s="1"/>
  <c r="AS182" i="9" s="1"/>
  <c r="L191" i="9"/>
  <c r="AM191" i="9" s="1"/>
  <c r="AL191" i="9" s="1"/>
  <c r="AK191" i="9" s="1"/>
  <c r="AJ191" i="9" s="1"/>
  <c r="AI191" i="9" s="1"/>
  <c r="K191" i="9" s="1"/>
  <c r="AV170" i="9"/>
  <c r="AU170" i="9" s="1"/>
  <c r="AT170" i="9" s="1"/>
  <c r="AS170" i="9" s="1"/>
  <c r="AR170" i="9" s="1"/>
  <c r="BE170" i="9" s="1"/>
  <c r="AV174" i="9"/>
  <c r="AE181" i="9"/>
  <c r="L179" i="9"/>
  <c r="AM179" i="9" s="1"/>
  <c r="AL179" i="9" s="1"/>
  <c r="AK179" i="9" s="1"/>
  <c r="AJ179" i="9" s="1"/>
  <c r="AI179" i="9" s="1"/>
  <c r="K179" i="9" s="1"/>
  <c r="L180" i="9"/>
  <c r="AM180" i="9" s="1"/>
  <c r="AL180" i="9" s="1"/>
  <c r="AK180" i="9" s="1"/>
  <c r="AJ180" i="9" s="1"/>
  <c r="AI180" i="9" s="1"/>
  <c r="K180" i="9" s="1"/>
  <c r="AV191" i="9"/>
  <c r="AV179" i="9"/>
  <c r="AD214" i="9"/>
  <c r="L214" i="9" s="1"/>
  <c r="AM214" i="9" s="1"/>
  <c r="AL214" i="9" s="1"/>
  <c r="AK214" i="9" s="1"/>
  <c r="AJ214" i="9" s="1"/>
  <c r="AI214" i="9" s="1"/>
  <c r="K214" i="9" s="1"/>
  <c r="AV201" i="9"/>
  <c r="AU201" i="9" s="1"/>
  <c r="AT201" i="9" s="1"/>
  <c r="AS201" i="9" s="1"/>
  <c r="AR201" i="9" s="1"/>
  <c r="BE201" i="9" s="1"/>
  <c r="AV215" i="9"/>
  <c r="AU215" i="9" s="1"/>
  <c r="AT215" i="9" s="1"/>
  <c r="AS215" i="9" s="1"/>
  <c r="AR215" i="9" s="1"/>
  <c r="BH215" i="9" s="1"/>
  <c r="L149" i="1"/>
  <c r="AM149" i="1" s="1"/>
  <c r="AL149" i="1" s="1"/>
  <c r="AK149" i="1" s="1"/>
  <c r="AJ149" i="1" s="1"/>
  <c r="AI149" i="1" s="1"/>
  <c r="K149" i="1" s="1"/>
  <c r="AV149" i="1"/>
  <c r="AU149" i="1" s="1"/>
  <c r="AT149" i="1" s="1"/>
  <c r="AS149" i="1" s="1"/>
  <c r="AR149" i="1" s="1"/>
  <c r="BJ149" i="1" s="1"/>
  <c r="AV150" i="1"/>
  <c r="AU150" i="1" s="1"/>
  <c r="AT150" i="1" s="1"/>
  <c r="AS150" i="1" s="1"/>
  <c r="AR150" i="1" s="1"/>
  <c r="L145" i="1"/>
  <c r="AM145" i="1" s="1"/>
  <c r="AL145" i="1" s="1"/>
  <c r="AK145" i="1" s="1"/>
  <c r="AJ145" i="1" s="1"/>
  <c r="AI145" i="1" s="1"/>
  <c r="K145" i="1" s="1"/>
  <c r="L148" i="1"/>
  <c r="AV137" i="1"/>
  <c r="AU137" i="1" s="1"/>
  <c r="AT137" i="1" s="1"/>
  <c r="AS137" i="1" s="1"/>
  <c r="AV145" i="1"/>
  <c r="AU145" i="1" s="1"/>
  <c r="AT145" i="1" s="1"/>
  <c r="AS145" i="1" s="1"/>
  <c r="AR145" i="1" s="1"/>
  <c r="BJ145" i="1" s="1"/>
  <c r="AV143" i="9"/>
  <c r="AU143" i="9" s="1"/>
  <c r="AT143" i="9" s="1"/>
  <c r="AS143" i="9" s="1"/>
  <c r="AR143" i="9" s="1"/>
  <c r="BK143" i="9" s="1"/>
  <c r="AV149" i="9"/>
  <c r="AU149" i="9" s="1"/>
  <c r="AT149" i="9" s="1"/>
  <c r="AS149" i="9" s="1"/>
  <c r="AR149" i="9" s="1"/>
  <c r="BJ149" i="9" s="1"/>
  <c r="AV128" i="9"/>
  <c r="AU128" i="9" s="1"/>
  <c r="AT128" i="9" s="1"/>
  <c r="AS128" i="9" s="1"/>
  <c r="AR128" i="9" s="1"/>
  <c r="BH128" i="9" s="1"/>
  <c r="AV137" i="9"/>
  <c r="AU137" i="9" s="1"/>
  <c r="AT137" i="9" s="1"/>
  <c r="AS137" i="9" s="1"/>
  <c r="AR137" i="9" s="1"/>
  <c r="AT125" i="9"/>
  <c r="AU125" i="9"/>
  <c r="AS125" i="9"/>
  <c r="AV107" i="9"/>
  <c r="AU107" i="9" s="1"/>
  <c r="AT107" i="9" s="1"/>
  <c r="AS107" i="9" s="1"/>
  <c r="AR107" i="9" s="1"/>
  <c r="AV111" i="9"/>
  <c r="AU111" i="9" s="1"/>
  <c r="AT111" i="9" s="1"/>
  <c r="AS111" i="9" s="1"/>
  <c r="AR111" i="9" s="1"/>
  <c r="AV124" i="9"/>
  <c r="AU124" i="9" s="1"/>
  <c r="AT124" i="9" s="1"/>
  <c r="AS124" i="9" s="1"/>
  <c r="AR124" i="9" s="1"/>
  <c r="AR125" i="9"/>
  <c r="AV104" i="9"/>
  <c r="AU104" i="9" s="1"/>
  <c r="AT104" i="9" s="1"/>
  <c r="AS104" i="9" s="1"/>
  <c r="AR104" i="9" s="1"/>
  <c r="BE104" i="9" s="1"/>
  <c r="AV125" i="9"/>
  <c r="BI125" i="9" s="1"/>
  <c r="AV89" i="9"/>
  <c r="AU89" i="9" s="1"/>
  <c r="AT89" i="9" s="1"/>
  <c r="AS89" i="9" s="1"/>
  <c r="AR89" i="9" s="1"/>
  <c r="AY89" i="9" s="1"/>
  <c r="AV97" i="9"/>
  <c r="AU97" i="9" s="1"/>
  <c r="AT97" i="9" s="1"/>
  <c r="AS97" i="9" s="1"/>
  <c r="AR97" i="9" s="1"/>
  <c r="L125" i="9"/>
  <c r="AM125" i="9" s="1"/>
  <c r="AL125" i="9" s="1"/>
  <c r="AK125" i="9" s="1"/>
  <c r="AJ125" i="9" s="1"/>
  <c r="AI125" i="9" s="1"/>
  <c r="K125" i="9" s="1"/>
  <c r="L124" i="9"/>
  <c r="AM124" i="9" s="1"/>
  <c r="AL124" i="9" s="1"/>
  <c r="AK124" i="9" s="1"/>
  <c r="AJ124" i="9" s="1"/>
  <c r="AI124" i="9" s="1"/>
  <c r="K124" i="9" s="1"/>
  <c r="L118" i="9"/>
  <c r="AM118" i="9" s="1"/>
  <c r="AL118" i="9" s="1"/>
  <c r="AK118" i="9" s="1"/>
  <c r="AJ118" i="9" s="1"/>
  <c r="AI118" i="9" s="1"/>
  <c r="K118" i="9" s="1"/>
  <c r="AV150" i="9"/>
  <c r="AU150" i="9" s="1"/>
  <c r="AT150" i="9" s="1"/>
  <c r="AS150" i="9" s="1"/>
  <c r="AR150" i="9" s="1"/>
  <c r="BI150" i="9" s="1"/>
  <c r="AV152" i="9"/>
  <c r="AU152" i="9" s="1"/>
  <c r="AT152" i="9" s="1"/>
  <c r="AS152" i="9" s="1"/>
  <c r="AR152" i="9" s="1"/>
  <c r="AV133" i="9"/>
  <c r="AU133" i="9" s="1"/>
  <c r="AT133" i="9" s="1"/>
  <c r="AV142" i="9"/>
  <c r="AU142" i="9" s="1"/>
  <c r="AT142" i="9" s="1"/>
  <c r="AS142" i="9" s="1"/>
  <c r="AR142" i="9" s="1"/>
  <c r="AV129" i="9"/>
  <c r="AU129" i="9" s="1"/>
  <c r="AT129" i="9" s="1"/>
  <c r="AS129" i="9" s="1"/>
  <c r="AR129" i="9" s="1"/>
  <c r="AV130" i="9"/>
  <c r="AU130" i="9" s="1"/>
  <c r="AT130" i="9" s="1"/>
  <c r="AS130" i="9" s="1"/>
  <c r="AR130" i="9" s="1"/>
  <c r="BE130" i="9" s="1"/>
  <c r="AU89" i="1"/>
  <c r="AT89" i="1" s="1"/>
  <c r="AS89" i="1" s="1"/>
  <c r="AR89" i="1" s="1"/>
  <c r="AV87" i="1"/>
  <c r="AU87" i="1" s="1"/>
  <c r="AT87" i="1" s="1"/>
  <c r="AS87" i="1" s="1"/>
  <c r="AR87" i="1" s="1"/>
  <c r="BC87" i="1" s="1"/>
  <c r="AV88" i="1"/>
  <c r="AU88" i="1" s="1"/>
  <c r="AT88" i="1" s="1"/>
  <c r="AS88" i="1" s="1"/>
  <c r="AR88" i="1" s="1"/>
  <c r="AV80" i="1"/>
  <c r="AU80" i="1" s="1"/>
  <c r="AT80" i="1" s="1"/>
  <c r="AS80" i="1" s="1"/>
  <c r="AR80" i="1" s="1"/>
  <c r="AV81" i="1"/>
  <c r="AU81" i="1" s="1"/>
  <c r="AT81" i="1" s="1"/>
  <c r="AS81" i="1" s="1"/>
  <c r="AV86" i="1"/>
  <c r="AU86" i="1" s="1"/>
  <c r="AT86" i="1" s="1"/>
  <c r="AS86" i="1" s="1"/>
  <c r="AR86" i="1" s="1"/>
  <c r="BF86" i="1" s="1"/>
  <c r="AV79" i="1"/>
  <c r="AU79" i="1" s="1"/>
  <c r="AT79" i="1" s="1"/>
  <c r="AS79" i="1" s="1"/>
  <c r="AR79" i="1" s="1"/>
  <c r="BD79" i="1" s="1"/>
  <c r="L41" i="1"/>
  <c r="AM41" i="1" s="1"/>
  <c r="AL41" i="1" s="1"/>
  <c r="AK41" i="1" s="1"/>
  <c r="AJ41" i="1" s="1"/>
  <c r="AI41" i="1" s="1"/>
  <c r="K41" i="1" s="1"/>
  <c r="AV41" i="1"/>
  <c r="AU41" i="1" s="1"/>
  <c r="AT41" i="1" s="1"/>
  <c r="AS41" i="1" s="1"/>
  <c r="AR41" i="1" s="1"/>
  <c r="BJ41" i="1" s="1"/>
  <c r="AV42" i="1"/>
  <c r="AU42" i="1" s="1"/>
  <c r="AT42" i="1" s="1"/>
  <c r="AS42" i="1" s="1"/>
  <c r="AR42" i="1" s="1"/>
  <c r="AV39" i="1"/>
  <c r="AU39" i="1" s="1"/>
  <c r="AV40" i="1"/>
  <c r="AU40" i="1" s="1"/>
  <c r="AT40" i="1" s="1"/>
  <c r="AS40" i="1" s="1"/>
  <c r="AR40" i="1" s="1"/>
  <c r="BB40" i="1" s="1"/>
  <c r="AD120" i="9"/>
  <c r="L120" i="9" s="1"/>
  <c r="AM120" i="9" s="1"/>
  <c r="AL120" i="9" s="1"/>
  <c r="AK120" i="9" s="1"/>
  <c r="AJ120" i="9" s="1"/>
  <c r="AI120" i="9" s="1"/>
  <c r="K120" i="9" s="1"/>
  <c r="AV115" i="9"/>
  <c r="AU115" i="9" s="1"/>
  <c r="AT115" i="9" s="1"/>
  <c r="AS115" i="9" s="1"/>
  <c r="AR115" i="9" s="1"/>
  <c r="AV123" i="9"/>
  <c r="AU123" i="9" s="1"/>
  <c r="AT123" i="9" s="1"/>
  <c r="AS123" i="9" s="1"/>
  <c r="AR123" i="9" s="1"/>
  <c r="AV114" i="9"/>
  <c r="AU114" i="9" s="1"/>
  <c r="AT114" i="9" s="1"/>
  <c r="AV122" i="9"/>
  <c r="AU122" i="9" s="1"/>
  <c r="AT122" i="9" s="1"/>
  <c r="AS122" i="9" s="1"/>
  <c r="AR122" i="9" s="1"/>
  <c r="AT47" i="9"/>
  <c r="AS47" i="9" s="1"/>
  <c r="L44" i="9"/>
  <c r="AM44" i="9" s="1"/>
  <c r="AL44" i="9" s="1"/>
  <c r="AK44" i="9" s="1"/>
  <c r="AJ44" i="9" s="1"/>
  <c r="AI44" i="9" s="1"/>
  <c r="K44" i="9" s="1"/>
  <c r="AU44" i="9"/>
  <c r="AU45" i="9"/>
  <c r="AT45" i="9" s="1"/>
  <c r="AS45" i="9" s="1"/>
  <c r="AR45" i="9" s="1"/>
  <c r="AT44" i="9"/>
  <c r="AS44" i="9" s="1"/>
  <c r="AR44" i="9" s="1"/>
  <c r="L43" i="9"/>
  <c r="AM43" i="9" s="1"/>
  <c r="AL43" i="9" s="1"/>
  <c r="AK43" i="9" s="1"/>
  <c r="AJ43" i="9" s="1"/>
  <c r="AI43" i="9" s="1"/>
  <c r="K43" i="9" s="1"/>
  <c r="AU40" i="9"/>
  <c r="AT40" i="9" s="1"/>
  <c r="AS40" i="9" s="1"/>
  <c r="AR40" i="9" s="1"/>
  <c r="AU43" i="9"/>
  <c r="AT43" i="9" s="1"/>
  <c r="AS43" i="9" s="1"/>
  <c r="AR43" i="9" s="1"/>
  <c r="AD41" i="9"/>
  <c r="L41" i="9" s="1"/>
  <c r="AM41" i="9" s="1"/>
  <c r="AL41" i="9" s="1"/>
  <c r="AK41" i="9" s="1"/>
  <c r="AJ41" i="9" s="1"/>
  <c r="AI41" i="9" s="1"/>
  <c r="K41" i="9" s="1"/>
  <c r="AU128" i="1"/>
  <c r="AT128" i="1" s="1"/>
  <c r="AS128" i="1" s="1"/>
  <c r="AR128" i="1" s="1"/>
  <c r="AV125" i="1"/>
  <c r="AU125" i="1" s="1"/>
  <c r="AT125" i="1" s="1"/>
  <c r="AS125" i="1" s="1"/>
  <c r="AR125" i="1" s="1"/>
  <c r="AV126" i="1"/>
  <c r="AU126" i="1" s="1"/>
  <c r="AT126" i="1" s="1"/>
  <c r="AS126" i="1" s="1"/>
  <c r="AR126" i="1" s="1"/>
  <c r="AV117" i="1"/>
  <c r="AU117" i="1" s="1"/>
  <c r="AT117" i="1" s="1"/>
  <c r="AS117" i="1" s="1"/>
  <c r="AR117" i="1" s="1"/>
  <c r="AV124" i="1"/>
  <c r="AU124" i="1" s="1"/>
  <c r="AT124" i="1" s="1"/>
  <c r="AS124" i="1" s="1"/>
  <c r="AR124" i="1" s="1"/>
  <c r="L58" i="1"/>
  <c r="AM58" i="1" s="1"/>
  <c r="AL58" i="1" s="1"/>
  <c r="AK58" i="1" s="1"/>
  <c r="AJ58" i="1" s="1"/>
  <c r="AI58" i="1" s="1"/>
  <c r="K58" i="1" s="1"/>
  <c r="L60" i="1"/>
  <c r="AM60" i="1" s="1"/>
  <c r="AV60" i="1"/>
  <c r="AU60" i="1" s="1"/>
  <c r="AT60" i="1" s="1"/>
  <c r="AS60" i="1" s="1"/>
  <c r="AR60" i="1" s="1"/>
  <c r="L59" i="1"/>
  <c r="AM59" i="1" s="1"/>
  <c r="AL59" i="1" s="1"/>
  <c r="AK59" i="1" s="1"/>
  <c r="AJ59" i="1" s="1"/>
  <c r="AI59" i="1" s="1"/>
  <c r="K59" i="1" s="1"/>
  <c r="AG56" i="1"/>
  <c r="AV55" i="1"/>
  <c r="AU55" i="1" s="1"/>
  <c r="AT55" i="1" s="1"/>
  <c r="AS55" i="1" s="1"/>
  <c r="AR55" i="1" s="1"/>
  <c r="BA55" i="1" s="1"/>
  <c r="AV58" i="1"/>
  <c r="AU58" i="1" s="1"/>
  <c r="AT58" i="1" s="1"/>
  <c r="AS58" i="1" s="1"/>
  <c r="AR58" i="1" s="1"/>
  <c r="L57" i="1"/>
  <c r="AM57" i="1" s="1"/>
  <c r="AL57" i="1" s="1"/>
  <c r="AK57" i="1" s="1"/>
  <c r="AJ57" i="1" s="1"/>
  <c r="AI57" i="1" s="1"/>
  <c r="K57" i="1" s="1"/>
  <c r="AV26" i="1"/>
  <c r="AU26" i="1" s="1"/>
  <c r="AT26" i="1" s="1"/>
  <c r="AS26" i="1" s="1"/>
  <c r="AV27" i="1"/>
  <c r="AU27" i="1" s="1"/>
  <c r="AT27" i="1" s="1"/>
  <c r="AS27" i="1" s="1"/>
  <c r="AR27" i="1" s="1"/>
  <c r="AR26" i="1"/>
  <c r="L26" i="1"/>
  <c r="AM26" i="1" s="1"/>
  <c r="AL26" i="1" s="1"/>
  <c r="AK26" i="1" s="1"/>
  <c r="AJ26" i="1" s="1"/>
  <c r="AI26" i="1" s="1"/>
  <c r="K26" i="1" s="1"/>
  <c r="AV60" i="9"/>
  <c r="AU60" i="9" s="1"/>
  <c r="AV72" i="9"/>
  <c r="AU72" i="9" s="1"/>
  <c r="AT72" i="9" s="1"/>
  <c r="AS72" i="9" s="1"/>
  <c r="AR72" i="9" s="1"/>
  <c r="AV59" i="9"/>
  <c r="AU59" i="9" s="1"/>
  <c r="AT59" i="9" s="1"/>
  <c r="AS59" i="9" s="1"/>
  <c r="AR59" i="9" s="1"/>
  <c r="AV63" i="9"/>
  <c r="AU63" i="9" s="1"/>
  <c r="AT63" i="9" s="1"/>
  <c r="AS63" i="9" s="1"/>
  <c r="AR63" i="9" s="1"/>
  <c r="AV58" i="9"/>
  <c r="AU58" i="9" s="1"/>
  <c r="AT58" i="9" s="1"/>
  <c r="AS58" i="9" s="1"/>
  <c r="AR58" i="9" s="1"/>
  <c r="AY58" i="9" s="1"/>
  <c r="AV68" i="9"/>
  <c r="AU68" i="9" s="1"/>
  <c r="AT68" i="9" s="1"/>
  <c r="AS68" i="9" s="1"/>
  <c r="AR68" i="9" s="1"/>
  <c r="L76" i="9"/>
  <c r="AM76" i="9" s="1"/>
  <c r="AL76" i="9" s="1"/>
  <c r="AK76" i="9" s="1"/>
  <c r="AJ76" i="9" s="1"/>
  <c r="AI76" i="9" s="1"/>
  <c r="K76" i="9" s="1"/>
  <c r="AM75" i="9"/>
  <c r="AL75" i="9" s="1"/>
  <c r="AK75" i="9" s="1"/>
  <c r="AJ75" i="9" s="1"/>
  <c r="AI75" i="9" s="1"/>
  <c r="K75" i="9" s="1"/>
  <c r="AV71" i="9"/>
  <c r="AV55" i="9"/>
  <c r="AU55" i="9" s="1"/>
  <c r="AT55" i="9" s="1"/>
  <c r="AS55" i="9" s="1"/>
  <c r="AR55" i="9" s="1"/>
  <c r="BJ55" i="9" s="1"/>
  <c r="AS180" i="1"/>
  <c r="L39" i="9"/>
  <c r="AM39" i="9" s="1"/>
  <c r="AL39" i="9" s="1"/>
  <c r="AK39" i="9" s="1"/>
  <c r="AJ39" i="9" s="1"/>
  <c r="AI39" i="9" s="1"/>
  <c r="K39" i="9" s="1"/>
  <c r="AU258" i="9"/>
  <c r="AT258" i="9" s="1"/>
  <c r="AS258" i="9" s="1"/>
  <c r="AR258" i="9" s="1"/>
  <c r="BF258" i="9" s="1"/>
  <c r="AS181" i="1"/>
  <c r="L181" i="1"/>
  <c r="AM181" i="1" s="1"/>
  <c r="AK126" i="9"/>
  <c r="AJ126" i="9" s="1"/>
  <c r="AI126" i="9" s="1"/>
  <c r="K126" i="9" s="1"/>
  <c r="AU256" i="9"/>
  <c r="AT256" i="9" s="1"/>
  <c r="AS256" i="9" s="1"/>
  <c r="AR256" i="9" s="1"/>
  <c r="AU257" i="9"/>
  <c r="AT257" i="9" s="1"/>
  <c r="AS257" i="9" s="1"/>
  <c r="AR257" i="9" s="1"/>
  <c r="AE262" i="9"/>
  <c r="AE248" i="9"/>
  <c r="BE205" i="1"/>
  <c r="AV181" i="1"/>
  <c r="AU181" i="1" s="1"/>
  <c r="AT181" i="1" s="1"/>
  <c r="AR181" i="1"/>
  <c r="AR180" i="1"/>
  <c r="AV180" i="1"/>
  <c r="AU180" i="1" s="1"/>
  <c r="L161" i="1"/>
  <c r="AM161" i="1" s="1"/>
  <c r="AL161" i="1" s="1"/>
  <c r="AK161" i="1" s="1"/>
  <c r="AJ161" i="1" s="1"/>
  <c r="AI161" i="1" s="1"/>
  <c r="K161" i="1" s="1"/>
  <c r="AV225" i="9"/>
  <c r="AU225" i="9" s="1"/>
  <c r="AT225" i="9" s="1"/>
  <c r="AS225" i="9" s="1"/>
  <c r="AR225" i="9" s="1"/>
  <c r="BF225" i="9" s="1"/>
  <c r="AV221" i="9"/>
  <c r="AU221" i="9" s="1"/>
  <c r="AT221" i="9" s="1"/>
  <c r="AS221" i="9" s="1"/>
  <c r="L225" i="9"/>
  <c r="AM225" i="9" s="1"/>
  <c r="AL225" i="9" s="1"/>
  <c r="AK225" i="9" s="1"/>
  <c r="AJ225" i="9" s="1"/>
  <c r="AI225" i="9" s="1"/>
  <c r="K225" i="9" s="1"/>
  <c r="L222" i="9"/>
  <c r="AM222" i="9" s="1"/>
  <c r="AL222" i="9" s="1"/>
  <c r="AK222" i="9" s="1"/>
  <c r="AJ222" i="9" s="1"/>
  <c r="AI222" i="9" s="1"/>
  <c r="K222" i="9" s="1"/>
  <c r="L200" i="9"/>
  <c r="AM200" i="9" s="1"/>
  <c r="AL200" i="9" s="1"/>
  <c r="AK200" i="9" s="1"/>
  <c r="AJ200" i="9" s="1"/>
  <c r="AI200" i="9" s="1"/>
  <c r="K200" i="9" s="1"/>
  <c r="L198" i="9"/>
  <c r="AM198" i="9" s="1"/>
  <c r="AL198" i="9" s="1"/>
  <c r="AK198" i="9" s="1"/>
  <c r="AJ198" i="9" s="1"/>
  <c r="AI198" i="9" s="1"/>
  <c r="K198" i="9" s="1"/>
  <c r="L40" i="9"/>
  <c r="AM40" i="9" s="1"/>
  <c r="AL40" i="9" s="1"/>
  <c r="AK40" i="9" s="1"/>
  <c r="AJ40" i="9" s="1"/>
  <c r="AI40" i="9" s="1"/>
  <c r="K40" i="9" s="1"/>
  <c r="L26" i="9"/>
  <c r="AM26" i="9" s="1"/>
  <c r="AL26" i="9" s="1"/>
  <c r="AK26" i="9" s="1"/>
  <c r="AJ26" i="9" s="1"/>
  <c r="AI26" i="9" s="1"/>
  <c r="K26" i="9" s="1"/>
  <c r="AE14" i="9"/>
  <c r="AD14" i="9" s="1"/>
  <c r="L14" i="9" s="1"/>
  <c r="AM14" i="9" s="1"/>
  <c r="AL14" i="9" s="1"/>
  <c r="AK14" i="9" s="1"/>
  <c r="AJ14" i="9" s="1"/>
  <c r="AI14" i="9" s="1"/>
  <c r="K14" i="9" s="1"/>
  <c r="L143" i="1"/>
  <c r="AM143" i="1" s="1"/>
  <c r="AL143" i="1" s="1"/>
  <c r="AK143" i="1" s="1"/>
  <c r="AJ143" i="1" s="1"/>
  <c r="AI143" i="1" s="1"/>
  <c r="K143" i="1" s="1"/>
  <c r="AL91" i="1"/>
  <c r="AK91" i="1" s="1"/>
  <c r="AJ91" i="1" s="1"/>
  <c r="AI91" i="1" s="1"/>
  <c r="K91" i="1" s="1"/>
  <c r="L204" i="1"/>
  <c r="AM204" i="1" s="1"/>
  <c r="AL204" i="1" s="1"/>
  <c r="AK204" i="1" s="1"/>
  <c r="AJ204" i="1" s="1"/>
  <c r="AI204" i="1" s="1"/>
  <c r="K204" i="1" s="1"/>
  <c r="L205" i="1"/>
  <c r="AM205" i="1" s="1"/>
  <c r="AL205" i="1" s="1"/>
  <c r="AK205" i="1" s="1"/>
  <c r="AJ205" i="1" s="1"/>
  <c r="AI205" i="1" s="1"/>
  <c r="K205" i="1" s="1"/>
  <c r="AV202" i="1"/>
  <c r="AU202" i="1" s="1"/>
  <c r="AT202" i="1" s="1"/>
  <c r="AS202" i="1" s="1"/>
  <c r="AR202" i="1" s="1"/>
  <c r="AV204" i="1"/>
  <c r="AU204" i="1" s="1"/>
  <c r="AT204" i="1" s="1"/>
  <c r="AS204" i="1" s="1"/>
  <c r="AR204" i="1"/>
  <c r="L202" i="1"/>
  <c r="AM202" i="1" s="1"/>
  <c r="AL202" i="1" s="1"/>
  <c r="AK202" i="1" s="1"/>
  <c r="AJ202" i="1" s="1"/>
  <c r="AI202" i="1" s="1"/>
  <c r="K202" i="1" s="1"/>
  <c r="L182" i="1"/>
  <c r="AM182" i="1" s="1"/>
  <c r="AL182" i="1" s="1"/>
  <c r="AK182" i="1" s="1"/>
  <c r="AJ182" i="1" s="1"/>
  <c r="AI182" i="1" s="1"/>
  <c r="K182" i="1" s="1"/>
  <c r="L180" i="1"/>
  <c r="AM180" i="1" s="1"/>
  <c r="AL180" i="1" s="1"/>
  <c r="AK180" i="1" s="1"/>
  <c r="AJ180" i="1" s="1"/>
  <c r="AI180" i="1" s="1"/>
  <c r="K180" i="1" s="1"/>
  <c r="L162" i="1"/>
  <c r="AM162" i="1" s="1"/>
  <c r="AL162" i="1" s="1"/>
  <c r="AK162" i="1" s="1"/>
  <c r="AJ162" i="1" s="1"/>
  <c r="AI162" i="1" s="1"/>
  <c r="K162" i="1" s="1"/>
  <c r="L159" i="1"/>
  <c r="AM159" i="1" s="1"/>
  <c r="L160" i="1"/>
  <c r="AM160" i="1" s="1"/>
  <c r="AL160" i="1" s="1"/>
  <c r="AK160" i="1" s="1"/>
  <c r="AJ160" i="1" s="1"/>
  <c r="AI160" i="1" s="1"/>
  <c r="K160" i="1" s="1"/>
  <c r="AR159" i="1"/>
  <c r="AR160" i="1"/>
  <c r="AS160" i="1"/>
  <c r="AV159" i="1"/>
  <c r="AU159" i="1" s="1"/>
  <c r="AT159" i="1" s="1"/>
  <c r="AS159" i="1" s="1"/>
  <c r="AV160" i="1"/>
  <c r="AU160" i="1" s="1"/>
  <c r="AT160" i="1" s="1"/>
  <c r="AV135" i="9"/>
  <c r="AU135" i="9" s="1"/>
  <c r="AT135" i="9" s="1"/>
  <c r="AS135" i="9" s="1"/>
  <c r="AR135" i="9" s="1"/>
  <c r="BE135" i="9" s="1"/>
  <c r="AV148" i="9"/>
  <c r="AU148" i="9" s="1"/>
  <c r="AT148" i="9" s="1"/>
  <c r="AS148" i="9" s="1"/>
  <c r="AR148" i="9" s="1"/>
  <c r="L155" i="9"/>
  <c r="AM155" i="9" s="1"/>
  <c r="AL155" i="9" s="1"/>
  <c r="AK155" i="9" s="1"/>
  <c r="AJ155" i="9" s="1"/>
  <c r="AI155" i="9" s="1"/>
  <c r="K155" i="9" s="1"/>
  <c r="AV147" i="9"/>
  <c r="AU147" i="9" s="1"/>
  <c r="AT147" i="9" s="1"/>
  <c r="AS147" i="9" s="1"/>
  <c r="AR147" i="9" s="1"/>
  <c r="BI147" i="9" s="1"/>
  <c r="AV155" i="9"/>
  <c r="AU155" i="9" s="1"/>
  <c r="AT155" i="9" s="1"/>
  <c r="AS155" i="9" s="1"/>
  <c r="AR155" i="9" s="1"/>
  <c r="L150" i="9"/>
  <c r="AM150" i="9" s="1"/>
  <c r="AL150" i="9" s="1"/>
  <c r="AK150" i="9" s="1"/>
  <c r="AJ150" i="9" s="1"/>
  <c r="AI150" i="9" s="1"/>
  <c r="K150" i="9" s="1"/>
  <c r="L144" i="9"/>
  <c r="AM144" i="9" s="1"/>
  <c r="L145" i="9"/>
  <c r="AM145" i="9" s="1"/>
  <c r="AL145" i="9" s="1"/>
  <c r="AK145" i="9" s="1"/>
  <c r="AJ145" i="9" s="1"/>
  <c r="AI145" i="9" s="1"/>
  <c r="K145" i="9" s="1"/>
  <c r="AV141" i="9"/>
  <c r="AU141" i="9" s="1"/>
  <c r="AT141" i="9" s="1"/>
  <c r="AS141" i="9" s="1"/>
  <c r="AR141" i="9" s="1"/>
  <c r="AV144" i="9"/>
  <c r="AU144" i="9" s="1"/>
  <c r="AT144" i="9" s="1"/>
  <c r="AS144" i="9" s="1"/>
  <c r="AR144" i="9" s="1"/>
  <c r="BC144" i="9" s="1"/>
  <c r="L141" i="9"/>
  <c r="AM141" i="9" s="1"/>
  <c r="AL141" i="9" s="1"/>
  <c r="AK141" i="9" s="1"/>
  <c r="AJ141" i="9" s="1"/>
  <c r="AI141" i="9" s="1"/>
  <c r="K141" i="9" s="1"/>
  <c r="L138" i="9"/>
  <c r="AM138" i="9" s="1"/>
  <c r="AL138" i="9" s="1"/>
  <c r="AK138" i="9" s="1"/>
  <c r="AJ138" i="9" s="1"/>
  <c r="AI138" i="9" s="1"/>
  <c r="K138" i="9" s="1"/>
  <c r="L136" i="9"/>
  <c r="AM136" i="9" s="1"/>
  <c r="AL136" i="9" s="1"/>
  <c r="AK136" i="9" s="1"/>
  <c r="AJ136" i="9" s="1"/>
  <c r="AI136" i="9" s="1"/>
  <c r="K136" i="9" s="1"/>
  <c r="L129" i="9"/>
  <c r="AM129" i="9" s="1"/>
  <c r="L130" i="9"/>
  <c r="AM130" i="9" s="1"/>
  <c r="AL130" i="9" s="1"/>
  <c r="AK130" i="9" s="1"/>
  <c r="AJ130" i="9" s="1"/>
  <c r="AI130" i="9" s="1"/>
  <c r="K130" i="9" s="1"/>
  <c r="L142" i="1"/>
  <c r="AM142" i="1" s="1"/>
  <c r="AL142" i="1" s="1"/>
  <c r="AK142" i="1" s="1"/>
  <c r="AJ142" i="1" s="1"/>
  <c r="AI142" i="1" s="1"/>
  <c r="K142" i="1" s="1"/>
  <c r="BE9" i="1"/>
  <c r="AL170" i="1"/>
  <c r="AK170" i="1" s="1"/>
  <c r="AJ170" i="1" s="1"/>
  <c r="AI170" i="1" s="1"/>
  <c r="K170" i="1" s="1"/>
  <c r="AU261" i="9"/>
  <c r="AT261" i="9" s="1"/>
  <c r="AS261" i="9" s="1"/>
  <c r="AR261" i="9" s="1"/>
  <c r="AU262" i="9"/>
  <c r="AT262" i="9" s="1"/>
  <c r="AS262" i="9" s="1"/>
  <c r="AR262" i="9" s="1"/>
  <c r="BE262" i="9" s="1"/>
  <c r="L260" i="9"/>
  <c r="AM260" i="9" s="1"/>
  <c r="AL260" i="9" s="1"/>
  <c r="AK260" i="9" s="1"/>
  <c r="AJ260" i="9" s="1"/>
  <c r="AI260" i="9" s="1"/>
  <c r="K260" i="9" s="1"/>
  <c r="L261" i="9"/>
  <c r="AM261" i="9" s="1"/>
  <c r="AL261" i="9" s="1"/>
  <c r="AK261" i="9" s="1"/>
  <c r="AJ261" i="9" s="1"/>
  <c r="AI261" i="9" s="1"/>
  <c r="K261" i="9" s="1"/>
  <c r="L258" i="9"/>
  <c r="AM258" i="9" s="1"/>
  <c r="AL258" i="9" s="1"/>
  <c r="AK258" i="9" s="1"/>
  <c r="AJ258" i="9" s="1"/>
  <c r="AI258" i="9" s="1"/>
  <c r="K258" i="9" s="1"/>
  <c r="L256" i="9"/>
  <c r="AM256" i="9" s="1"/>
  <c r="AL256" i="9" s="1"/>
  <c r="AK256" i="9" s="1"/>
  <c r="AJ256" i="9" s="1"/>
  <c r="AI256" i="9" s="1"/>
  <c r="K256" i="9" s="1"/>
  <c r="L257" i="9"/>
  <c r="AM257" i="9" s="1"/>
  <c r="AL257" i="9" s="1"/>
  <c r="AK257" i="9" s="1"/>
  <c r="AJ257" i="9" s="1"/>
  <c r="AI257" i="9" s="1"/>
  <c r="K257" i="9" s="1"/>
  <c r="AU249" i="9"/>
  <c r="AT249" i="9" s="1"/>
  <c r="AS249" i="9" s="1"/>
  <c r="AR249" i="9" s="1"/>
  <c r="L245" i="9"/>
  <c r="AM245" i="9" s="1"/>
  <c r="AL245" i="9" s="1"/>
  <c r="AK245" i="9" s="1"/>
  <c r="AJ245" i="9" s="1"/>
  <c r="AI245" i="9" s="1"/>
  <c r="K245" i="9" s="1"/>
  <c r="AV246" i="9"/>
  <c r="AU246" i="9" s="1"/>
  <c r="AT246" i="9" s="1"/>
  <c r="AS246" i="9" s="1"/>
  <c r="AR246" i="9" s="1"/>
  <c r="AV248" i="9"/>
  <c r="AU248" i="9" s="1"/>
  <c r="AT248" i="9" s="1"/>
  <c r="L243" i="9"/>
  <c r="AM243" i="9" s="1"/>
  <c r="AL243" i="9" s="1"/>
  <c r="AK243" i="9" s="1"/>
  <c r="AJ243" i="9" s="1"/>
  <c r="AI243" i="9" s="1"/>
  <c r="K243" i="9" s="1"/>
  <c r="L246" i="9"/>
  <c r="AM246" i="9" s="1"/>
  <c r="AL246" i="9" s="1"/>
  <c r="AK246" i="9" s="1"/>
  <c r="AJ246" i="9" s="1"/>
  <c r="AI246" i="9" s="1"/>
  <c r="K246" i="9" s="1"/>
  <c r="AV244" i="9"/>
  <c r="AU244" i="9" s="1"/>
  <c r="AV245" i="9"/>
  <c r="AU245" i="9" s="1"/>
  <c r="AT245" i="9" s="1"/>
  <c r="AS245" i="9" s="1"/>
  <c r="AR245" i="9" s="1"/>
  <c r="BE245" i="9" s="1"/>
  <c r="AF244" i="9"/>
  <c r="L242" i="9"/>
  <c r="AM242" i="9" s="1"/>
  <c r="AL242" i="9" s="1"/>
  <c r="AK242" i="9" s="1"/>
  <c r="AJ242" i="9" s="1"/>
  <c r="AI242" i="9" s="1"/>
  <c r="K242" i="9" s="1"/>
  <c r="AV242" i="9"/>
  <c r="AU242" i="9" s="1"/>
  <c r="AT242" i="9" s="1"/>
  <c r="AS242" i="9" s="1"/>
  <c r="AR242" i="9" s="1"/>
  <c r="AV243" i="9"/>
  <c r="AU243" i="9" s="1"/>
  <c r="AT243" i="9" s="1"/>
  <c r="AS243" i="9" s="1"/>
  <c r="AR243" i="9" s="1"/>
  <c r="BJ243" i="9" s="1"/>
  <c r="AU35" i="9"/>
  <c r="AT35" i="9" s="1"/>
  <c r="AS35" i="9" s="1"/>
  <c r="AR35" i="9" s="1"/>
  <c r="AU39" i="9"/>
  <c r="AT39" i="9" s="1"/>
  <c r="AS39" i="9" s="1"/>
  <c r="L36" i="9"/>
  <c r="AM36" i="9" s="1"/>
  <c r="AL36" i="9" s="1"/>
  <c r="AK36" i="9" s="1"/>
  <c r="AJ36" i="9" s="1"/>
  <c r="AI36" i="9" s="1"/>
  <c r="K36" i="9" s="1"/>
  <c r="AR39" i="9"/>
  <c r="L38" i="9"/>
  <c r="L35" i="9"/>
  <c r="AM35" i="9" s="1"/>
  <c r="L37" i="9"/>
  <c r="AM37" i="9" s="1"/>
  <c r="AL37" i="9" s="1"/>
  <c r="AK37" i="9" s="1"/>
  <c r="AJ37" i="9" s="1"/>
  <c r="AI37" i="9" s="1"/>
  <c r="K37" i="9" s="1"/>
  <c r="AE25" i="9"/>
  <c r="L23" i="9"/>
  <c r="AM23" i="9" s="1"/>
  <c r="AL23" i="9" s="1"/>
  <c r="AK23" i="9" s="1"/>
  <c r="AJ23" i="9" s="1"/>
  <c r="AI23" i="9" s="1"/>
  <c r="K23" i="9" s="1"/>
  <c r="AV22" i="9"/>
  <c r="AU22" i="9" s="1"/>
  <c r="AT22" i="9" s="1"/>
  <c r="AS22" i="9" s="1"/>
  <c r="AR22" i="9" s="1"/>
  <c r="BE22" i="9" s="1"/>
  <c r="AV24" i="9"/>
  <c r="AU24" i="9" s="1"/>
  <c r="AT24" i="9" s="1"/>
  <c r="AS24" i="9" s="1"/>
  <c r="AR24" i="9" s="1"/>
  <c r="AY24" i="9" s="1"/>
  <c r="L24" i="9"/>
  <c r="AM24" i="9" s="1"/>
  <c r="AL24" i="9" s="1"/>
  <c r="AK24" i="9" s="1"/>
  <c r="AJ24" i="9" s="1"/>
  <c r="AI24" i="9" s="1"/>
  <c r="K24" i="9" s="1"/>
  <c r="L22" i="9"/>
  <c r="AM22" i="9" s="1"/>
  <c r="AL22" i="9" s="1"/>
  <c r="AK22" i="9" s="1"/>
  <c r="AJ22" i="9" s="1"/>
  <c r="AI22" i="9" s="1"/>
  <c r="K22" i="9" s="1"/>
  <c r="L15" i="9"/>
  <c r="AM15" i="9" s="1"/>
  <c r="AL15" i="9" s="1"/>
  <c r="AK15" i="9" s="1"/>
  <c r="AJ15" i="9" s="1"/>
  <c r="AI15" i="9" s="1"/>
  <c r="K15" i="9" s="1"/>
  <c r="AV14" i="9"/>
  <c r="AU14" i="9" s="1"/>
  <c r="AV15" i="9"/>
  <c r="AU15" i="9" s="1"/>
  <c r="AT15" i="9" s="1"/>
  <c r="AS15" i="9" s="1"/>
  <c r="AR15" i="9" s="1"/>
  <c r="BE15" i="9" s="1"/>
  <c r="L12" i="9"/>
  <c r="AM12" i="9" s="1"/>
  <c r="L11" i="9"/>
  <c r="AM11" i="9" s="1"/>
  <c r="AL11" i="9" s="1"/>
  <c r="AK11" i="9" s="1"/>
  <c r="AJ11" i="9" s="1"/>
  <c r="AI11" i="9" s="1"/>
  <c r="K11" i="9" s="1"/>
  <c r="L13" i="9"/>
  <c r="AM13" i="9" s="1"/>
  <c r="AL13" i="9" s="1"/>
  <c r="AK13" i="9" s="1"/>
  <c r="AJ13" i="9" s="1"/>
  <c r="AI13" i="9" s="1"/>
  <c r="K13" i="9" s="1"/>
  <c r="L10" i="9"/>
  <c r="AM10" i="9" s="1"/>
  <c r="AL10" i="9" s="1"/>
  <c r="AK10" i="9" s="1"/>
  <c r="AJ10" i="9" s="1"/>
  <c r="AI10" i="9" s="1"/>
  <c r="K10" i="9" s="1"/>
  <c r="AV11" i="9"/>
  <c r="AU11" i="9" s="1"/>
  <c r="AT11" i="9" s="1"/>
  <c r="AS11" i="9" s="1"/>
  <c r="AR11" i="9" s="1"/>
  <c r="BB11" i="9" s="1"/>
  <c r="AV12" i="9"/>
  <c r="AU12" i="9" s="1"/>
  <c r="AT12" i="9" s="1"/>
  <c r="AS12" i="9" s="1"/>
  <c r="AR12" i="9" s="1"/>
  <c r="BH12" i="9" s="1"/>
  <c r="L9" i="9"/>
  <c r="AM9" i="9" s="1"/>
  <c r="AU191" i="9"/>
  <c r="AT191" i="9" s="1"/>
  <c r="AS191" i="9" s="1"/>
  <c r="AR191" i="9" s="1"/>
  <c r="BI191" i="9" s="1"/>
  <c r="L189" i="9"/>
  <c r="AM189" i="9" s="1"/>
  <c r="AL189" i="9" s="1"/>
  <c r="AK189" i="9" s="1"/>
  <c r="AJ189" i="9" s="1"/>
  <c r="AI189" i="9" s="1"/>
  <c r="K189" i="9" s="1"/>
  <c r="AV189" i="9"/>
  <c r="AU189" i="9" s="1"/>
  <c r="AT189" i="9" s="1"/>
  <c r="AS189" i="9" s="1"/>
  <c r="AR189" i="9" s="1"/>
  <c r="AV190" i="9"/>
  <c r="AU190" i="9" s="1"/>
  <c r="AT190" i="9" s="1"/>
  <c r="AS190" i="9" s="1"/>
  <c r="AR190" i="9" s="1"/>
  <c r="BC190" i="9" s="1"/>
  <c r="AE186" i="9"/>
  <c r="L185" i="9"/>
  <c r="AM185" i="9" s="1"/>
  <c r="AL185" i="9" s="1"/>
  <c r="AK185" i="9" s="1"/>
  <c r="AJ185" i="9" s="1"/>
  <c r="AI185" i="9" s="1"/>
  <c r="K185" i="9" s="1"/>
  <c r="L187" i="9"/>
  <c r="AM187" i="9" s="1"/>
  <c r="AL187" i="9" s="1"/>
  <c r="AK187" i="9" s="1"/>
  <c r="AJ187" i="9" s="1"/>
  <c r="AI187" i="9" s="1"/>
  <c r="K187" i="9" s="1"/>
  <c r="AV176" i="9"/>
  <c r="AU176" i="9" s="1"/>
  <c r="AV185" i="9"/>
  <c r="AU185" i="9" s="1"/>
  <c r="AT185" i="9" s="1"/>
  <c r="AS185" i="9" s="1"/>
  <c r="AR185" i="9" s="1"/>
  <c r="BE185" i="9" s="1"/>
  <c r="AF176" i="9"/>
  <c r="AE176" i="9" s="1"/>
  <c r="AD176" i="9" s="1"/>
  <c r="L176" i="9" s="1"/>
  <c r="AM176" i="9" s="1"/>
  <c r="AL176" i="9" s="1"/>
  <c r="AK176" i="9" s="1"/>
  <c r="AJ176" i="9" s="1"/>
  <c r="AI176" i="9" s="1"/>
  <c r="K176" i="9" s="1"/>
  <c r="L174" i="9"/>
  <c r="AM174" i="9" s="1"/>
  <c r="AL174" i="9" s="1"/>
  <c r="AK174" i="9" s="1"/>
  <c r="AJ174" i="9" s="1"/>
  <c r="AI174" i="9" s="1"/>
  <c r="K174" i="9" s="1"/>
  <c r="AM175" i="9"/>
  <c r="AL175" i="9" s="1"/>
  <c r="AK175" i="9" s="1"/>
  <c r="AJ175" i="9" s="1"/>
  <c r="AI175" i="9" s="1"/>
  <c r="K175" i="9" s="1"/>
  <c r="L170" i="9"/>
  <c r="AM170" i="9" s="1"/>
  <c r="AL170" i="9" s="1"/>
  <c r="AK170" i="9" s="1"/>
  <c r="AJ170" i="9" s="1"/>
  <c r="AI170" i="9" s="1"/>
  <c r="K170" i="9" s="1"/>
  <c r="AV169" i="9"/>
  <c r="AU169" i="9" s="1"/>
  <c r="AT169" i="9" s="1"/>
  <c r="AS169" i="9" s="1"/>
  <c r="AR169" i="9" s="1"/>
  <c r="AV171" i="9"/>
  <c r="AU171" i="9" s="1"/>
  <c r="AT171" i="9" s="1"/>
  <c r="AS171" i="9" s="1"/>
  <c r="AR171" i="9" s="1"/>
  <c r="L169" i="9"/>
  <c r="L168" i="9"/>
  <c r="AM168" i="9" s="1"/>
  <c r="AL168" i="9" s="1"/>
  <c r="AK168" i="9" s="1"/>
  <c r="AJ168" i="9" s="1"/>
  <c r="AI168" i="9" s="1"/>
  <c r="K168" i="9" s="1"/>
  <c r="L167" i="9"/>
  <c r="AM167" i="9" s="1"/>
  <c r="AL167" i="9" s="1"/>
  <c r="AK167" i="9" s="1"/>
  <c r="AJ167" i="9" s="1"/>
  <c r="AI167" i="9" s="1"/>
  <c r="K167" i="9" s="1"/>
  <c r="AV165" i="9"/>
  <c r="AU165" i="9" s="1"/>
  <c r="AT165" i="9" s="1"/>
  <c r="AS165" i="9" s="1"/>
  <c r="AR165" i="9" s="1"/>
  <c r="AV166" i="9"/>
  <c r="AU166" i="9" s="1"/>
  <c r="AT166" i="9" s="1"/>
  <c r="AS166" i="9" s="1"/>
  <c r="AR166" i="9" s="1"/>
  <c r="BI166" i="9" s="1"/>
  <c r="L166" i="9"/>
  <c r="AM166" i="9" s="1"/>
  <c r="L165" i="9"/>
  <c r="AM165" i="9" s="1"/>
  <c r="AL165" i="9" s="1"/>
  <c r="AK165" i="9" s="1"/>
  <c r="AJ165" i="9" s="1"/>
  <c r="AI165" i="9" s="1"/>
  <c r="K165" i="9" s="1"/>
  <c r="AV143" i="1"/>
  <c r="AU143" i="1" s="1"/>
  <c r="AT143" i="1" s="1"/>
  <c r="AS143" i="1" s="1"/>
  <c r="AR143" i="1" s="1"/>
  <c r="BA143" i="1" s="1"/>
  <c r="AV144" i="1"/>
  <c r="AU144" i="1" s="1"/>
  <c r="AT144" i="1" s="1"/>
  <c r="AS144" i="1" s="1"/>
  <c r="AR144" i="1" s="1"/>
  <c r="L144" i="1"/>
  <c r="L140" i="1"/>
  <c r="AM140" i="1" s="1"/>
  <c r="AV140" i="1"/>
  <c r="AU140" i="1" s="1"/>
  <c r="AT140" i="1" s="1"/>
  <c r="AS140" i="1" s="1"/>
  <c r="AR140" i="1" s="1"/>
  <c r="BF140" i="1" s="1"/>
  <c r="AV141" i="1"/>
  <c r="AU141" i="1" s="1"/>
  <c r="AT141" i="1" s="1"/>
  <c r="AS141" i="1" s="1"/>
  <c r="AR141" i="1" s="1"/>
  <c r="BE141" i="1" s="1"/>
  <c r="AE139" i="1"/>
  <c r="L141" i="1"/>
  <c r="AM141" i="1" s="1"/>
  <c r="AL141" i="1" s="1"/>
  <c r="AK141" i="1" s="1"/>
  <c r="AJ141" i="1" s="1"/>
  <c r="AI141" i="1" s="1"/>
  <c r="K141" i="1" s="1"/>
  <c r="L138" i="1"/>
  <c r="AM138" i="1" s="1"/>
  <c r="AL138" i="1" s="1"/>
  <c r="AK138" i="1" s="1"/>
  <c r="AJ138" i="1" s="1"/>
  <c r="AI138" i="1" s="1"/>
  <c r="K138" i="1" s="1"/>
  <c r="AV138" i="1"/>
  <c r="AU138" i="1" s="1"/>
  <c r="AT138" i="1" s="1"/>
  <c r="AS138" i="1" s="1"/>
  <c r="AR138" i="1" s="1"/>
  <c r="BA138" i="1" s="1"/>
  <c r="AV139" i="1"/>
  <c r="AU139" i="1" s="1"/>
  <c r="AT139" i="1" s="1"/>
  <c r="AS139" i="1" s="1"/>
  <c r="AR139" i="1" s="1"/>
  <c r="BC139" i="1" s="1"/>
  <c r="L137" i="1"/>
  <c r="AM137" i="1" s="1"/>
  <c r="AL137" i="1" s="1"/>
  <c r="AK137" i="1" s="1"/>
  <c r="AJ137" i="1" s="1"/>
  <c r="AI137" i="1" s="1"/>
  <c r="K137" i="1" s="1"/>
  <c r="AV121" i="1"/>
  <c r="AU121" i="1" s="1"/>
  <c r="AT121" i="1" s="1"/>
  <c r="AS121" i="1" s="1"/>
  <c r="AR121" i="1" s="1"/>
  <c r="AV123" i="1"/>
  <c r="AU123" i="1" s="1"/>
  <c r="AT123" i="1" s="1"/>
  <c r="AS123" i="1" s="1"/>
  <c r="AR123" i="1" s="1"/>
  <c r="L118" i="1"/>
  <c r="AM118" i="1" s="1"/>
  <c r="AL118" i="1" s="1"/>
  <c r="AK118" i="1" s="1"/>
  <c r="AJ118" i="1" s="1"/>
  <c r="AI118" i="1" s="1"/>
  <c r="K118" i="1" s="1"/>
  <c r="AV118" i="1"/>
  <c r="AU118" i="1" s="1"/>
  <c r="AT118" i="1" s="1"/>
  <c r="AS118" i="1" s="1"/>
  <c r="AR118" i="1" s="1"/>
  <c r="AV119" i="1"/>
  <c r="AU119" i="1" s="1"/>
  <c r="AT119" i="1" s="1"/>
  <c r="AS119" i="1" s="1"/>
  <c r="AR119" i="1" s="1"/>
  <c r="BI119" i="1" s="1"/>
  <c r="L119" i="1"/>
  <c r="AM119" i="1" s="1"/>
  <c r="AL119" i="1" s="1"/>
  <c r="AK119" i="1" s="1"/>
  <c r="AJ119" i="1" s="1"/>
  <c r="AI119" i="1" s="1"/>
  <c r="K119" i="1" s="1"/>
  <c r="L115" i="1"/>
  <c r="AM115" i="1" s="1"/>
  <c r="AL115" i="1" s="1"/>
  <c r="AK115" i="1" s="1"/>
  <c r="AJ115" i="1" s="1"/>
  <c r="AI115" i="1" s="1"/>
  <c r="K115" i="1" s="1"/>
  <c r="L117" i="1"/>
  <c r="AM117" i="1" s="1"/>
  <c r="AL117" i="1" s="1"/>
  <c r="AK117" i="1" s="1"/>
  <c r="AJ117" i="1" s="1"/>
  <c r="AI117" i="1" s="1"/>
  <c r="K117" i="1" s="1"/>
  <c r="L114" i="1"/>
  <c r="AM114" i="1" s="1"/>
  <c r="AL114" i="1" s="1"/>
  <c r="AK114" i="1" s="1"/>
  <c r="AJ114" i="1" s="1"/>
  <c r="AI114" i="1" s="1"/>
  <c r="K114" i="1" s="1"/>
  <c r="AR113" i="1"/>
  <c r="AV113" i="1"/>
  <c r="AU113" i="1" s="1"/>
  <c r="AT113" i="1" s="1"/>
  <c r="AS113" i="1" s="1"/>
  <c r="AV116" i="1"/>
  <c r="AU116" i="1" s="1"/>
  <c r="AT116" i="1" s="1"/>
  <c r="AS116" i="1" s="1"/>
  <c r="AR116" i="1" s="1"/>
  <c r="BF116" i="1" s="1"/>
  <c r="L113" i="1"/>
  <c r="AM113" i="1" s="1"/>
  <c r="AL113" i="1" s="1"/>
  <c r="AK113" i="1" s="1"/>
  <c r="AJ113" i="1" s="1"/>
  <c r="AI113" i="1" s="1"/>
  <c r="K113" i="1" s="1"/>
  <c r="L22" i="1"/>
  <c r="AM22" i="1" s="1"/>
  <c r="AL22" i="1" s="1"/>
  <c r="AK22" i="1" s="1"/>
  <c r="AJ22" i="1" s="1"/>
  <c r="AI22" i="1" s="1"/>
  <c r="K22" i="1" s="1"/>
  <c r="L54" i="1"/>
  <c r="AM54" i="1" s="1"/>
  <c r="AL54" i="1" s="1"/>
  <c r="AK54" i="1" s="1"/>
  <c r="AJ54" i="1" s="1"/>
  <c r="AI54" i="1" s="1"/>
  <c r="K54" i="1" s="1"/>
  <c r="L85" i="1"/>
  <c r="AM85" i="1" s="1"/>
  <c r="AL85" i="1" s="1"/>
  <c r="AK85" i="1" s="1"/>
  <c r="AJ85" i="1" s="1"/>
  <c r="AI85" i="1" s="1"/>
  <c r="K85" i="1" s="1"/>
  <c r="L55" i="1"/>
  <c r="AM55" i="1" s="1"/>
  <c r="AL55" i="1" s="1"/>
  <c r="AK55" i="1" s="1"/>
  <c r="AJ55" i="1" s="1"/>
  <c r="AI55" i="1" s="1"/>
  <c r="K55" i="1" s="1"/>
  <c r="AM18" i="1"/>
  <c r="AL18" i="1" s="1"/>
  <c r="AK18" i="1" s="1"/>
  <c r="AJ18" i="1" s="1"/>
  <c r="AI18" i="1" s="1"/>
  <c r="K18" i="1" s="1"/>
  <c r="L224" i="9"/>
  <c r="AM224" i="9" s="1"/>
  <c r="AL224" i="9" s="1"/>
  <c r="AK224" i="9" s="1"/>
  <c r="AJ224" i="9" s="1"/>
  <c r="AI224" i="9" s="1"/>
  <c r="K224" i="9" s="1"/>
  <c r="L223" i="9"/>
  <c r="AM223" i="9" s="1"/>
  <c r="AL223" i="9" s="1"/>
  <c r="AK223" i="9" s="1"/>
  <c r="AJ223" i="9" s="1"/>
  <c r="AI223" i="9" s="1"/>
  <c r="K223" i="9" s="1"/>
  <c r="AV223" i="9"/>
  <c r="AU223" i="9" s="1"/>
  <c r="AT223" i="9" s="1"/>
  <c r="AS223" i="9" s="1"/>
  <c r="AR223" i="9" s="1"/>
  <c r="AZ223" i="9" s="1"/>
  <c r="AV224" i="9"/>
  <c r="AU224" i="9" s="1"/>
  <c r="AT224" i="9" s="1"/>
  <c r="AS224" i="9" s="1"/>
  <c r="AR224" i="9" s="1"/>
  <c r="AV220" i="9"/>
  <c r="AU220" i="9" s="1"/>
  <c r="AT220" i="9" s="1"/>
  <c r="AS220" i="9" s="1"/>
  <c r="AR220" i="9" s="1"/>
  <c r="AV222" i="9"/>
  <c r="AU222" i="9" s="1"/>
  <c r="AT222" i="9" s="1"/>
  <c r="AS222" i="9" s="1"/>
  <c r="AR222" i="9" s="1"/>
  <c r="L220" i="9"/>
  <c r="AM220" i="9" s="1"/>
  <c r="AL220" i="9" s="1"/>
  <c r="AK220" i="9" s="1"/>
  <c r="AJ220" i="9" s="1"/>
  <c r="AI220" i="9" s="1"/>
  <c r="K220" i="9" s="1"/>
  <c r="AV200" i="9"/>
  <c r="AU200" i="9" s="1"/>
  <c r="AT200" i="9" s="1"/>
  <c r="AS200" i="9" s="1"/>
  <c r="AV202" i="9"/>
  <c r="AU202" i="9" s="1"/>
  <c r="AT202" i="9" s="1"/>
  <c r="AS202" i="9" s="1"/>
  <c r="AR202" i="9" s="1"/>
  <c r="L199" i="9"/>
  <c r="AM199" i="9" s="1"/>
  <c r="AL199" i="9" s="1"/>
  <c r="AK199" i="9" s="1"/>
  <c r="AJ199" i="9" s="1"/>
  <c r="AI199" i="9" s="1"/>
  <c r="K199" i="9" s="1"/>
  <c r="AV198" i="9"/>
  <c r="AU198" i="9" s="1"/>
  <c r="AT198" i="9" s="1"/>
  <c r="AS198" i="9" s="1"/>
  <c r="AV199" i="9"/>
  <c r="AU199" i="9" s="1"/>
  <c r="AT199" i="9" s="1"/>
  <c r="AS199" i="9" s="1"/>
  <c r="AR199" i="9" s="1"/>
  <c r="BJ199" i="9" s="1"/>
  <c r="L197" i="9"/>
  <c r="AM197" i="9" s="1"/>
  <c r="AL197" i="9" s="1"/>
  <c r="AK197" i="9" s="1"/>
  <c r="AJ197" i="9" s="1"/>
  <c r="AI197" i="9" s="1"/>
  <c r="K197" i="9" s="1"/>
  <c r="L196" i="9"/>
  <c r="AM196" i="9" s="1"/>
  <c r="AL196" i="9" s="1"/>
  <c r="AK196" i="9" s="1"/>
  <c r="AJ196" i="9" s="1"/>
  <c r="AI196" i="9" s="1"/>
  <c r="K196" i="9" s="1"/>
  <c r="AV196" i="9"/>
  <c r="AU196" i="9" s="1"/>
  <c r="AT196" i="9" s="1"/>
  <c r="AS196" i="9" s="1"/>
  <c r="AR196" i="9" s="1"/>
  <c r="AV197" i="9"/>
  <c r="AU197" i="9" s="1"/>
  <c r="AT197" i="9" s="1"/>
  <c r="AS197" i="9" s="1"/>
  <c r="AR197" i="9" s="1"/>
  <c r="L195" i="9"/>
  <c r="AM195" i="9" s="1"/>
  <c r="AL195" i="9" s="1"/>
  <c r="AK195" i="9" s="1"/>
  <c r="AJ195" i="9" s="1"/>
  <c r="AI195" i="9" s="1"/>
  <c r="K195" i="9" s="1"/>
  <c r="AL172" i="9"/>
  <c r="AK172" i="9" s="1"/>
  <c r="AJ172" i="9" s="1"/>
  <c r="AI172" i="9" s="1"/>
  <c r="K172" i="9" s="1"/>
  <c r="L71" i="9"/>
  <c r="AU71" i="9"/>
  <c r="AT71" i="9" s="1"/>
  <c r="AS71" i="9" s="1"/>
  <c r="AR71" i="9" s="1"/>
  <c r="L70" i="9"/>
  <c r="AM70" i="9" s="1"/>
  <c r="AL70" i="9" s="1"/>
  <c r="AK70" i="9" s="1"/>
  <c r="AJ70" i="9" s="1"/>
  <c r="AI70" i="9" s="1"/>
  <c r="K70" i="9" s="1"/>
  <c r="AV65" i="9"/>
  <c r="AU65" i="9" s="1"/>
  <c r="AT65" i="9" s="1"/>
  <c r="AS65" i="9" s="1"/>
  <c r="AR65" i="9" s="1"/>
  <c r="AV70" i="9"/>
  <c r="AU70" i="9" s="1"/>
  <c r="AT70" i="9" s="1"/>
  <c r="AS70" i="9" s="1"/>
  <c r="AR70" i="9" s="1"/>
  <c r="BJ70" i="9" s="1"/>
  <c r="AE66" i="9"/>
  <c r="AD66" i="9" s="1"/>
  <c r="L66" i="9" s="1"/>
  <c r="AM66" i="9" s="1"/>
  <c r="AL66" i="9" s="1"/>
  <c r="AK66" i="9" s="1"/>
  <c r="AJ66" i="9" s="1"/>
  <c r="AI66" i="9" s="1"/>
  <c r="K66" i="9" s="1"/>
  <c r="AD65" i="9"/>
  <c r="L65" i="9" s="1"/>
  <c r="L62" i="9"/>
  <c r="AM62" i="9" s="1"/>
  <c r="AL62" i="9" s="1"/>
  <c r="AK62" i="9" s="1"/>
  <c r="AJ62" i="9" s="1"/>
  <c r="AI62" i="9" s="1"/>
  <c r="K62" i="9" s="1"/>
  <c r="L64" i="9"/>
  <c r="AM64" i="9" s="1"/>
  <c r="AL64" i="9" s="1"/>
  <c r="AK64" i="9" s="1"/>
  <c r="AJ64" i="9" s="1"/>
  <c r="AI64" i="9" s="1"/>
  <c r="K64" i="9" s="1"/>
  <c r="AV62" i="9"/>
  <c r="AU62" i="9" s="1"/>
  <c r="AT62" i="9" s="1"/>
  <c r="AS62" i="9" s="1"/>
  <c r="AR62" i="9" s="1"/>
  <c r="AV64" i="9"/>
  <c r="AU64" i="9" s="1"/>
  <c r="AT64" i="9" s="1"/>
  <c r="AS64" i="9" s="1"/>
  <c r="AR64" i="9" s="1"/>
  <c r="L57" i="9"/>
  <c r="AM57" i="9" s="1"/>
  <c r="AL57" i="9" s="1"/>
  <c r="AK57" i="9" s="1"/>
  <c r="AJ57" i="9" s="1"/>
  <c r="AI57" i="9" s="1"/>
  <c r="K57" i="9" s="1"/>
  <c r="L61" i="9"/>
  <c r="AM61" i="9" s="1"/>
  <c r="AL61" i="9" s="1"/>
  <c r="AK61" i="9" s="1"/>
  <c r="AJ61" i="9" s="1"/>
  <c r="AI61" i="9" s="1"/>
  <c r="K61" i="9" s="1"/>
  <c r="AV69" i="9"/>
  <c r="AU69" i="9" s="1"/>
  <c r="AT69" i="9" s="1"/>
  <c r="AS69" i="9" s="1"/>
  <c r="AR69" i="9" s="1"/>
  <c r="BJ69" i="9" s="1"/>
  <c r="AV61" i="9"/>
  <c r="AU61" i="9" s="1"/>
  <c r="AT61" i="9" s="1"/>
  <c r="AS61" i="9" s="1"/>
  <c r="AR61" i="9" s="1"/>
  <c r="L56" i="9"/>
  <c r="AM56" i="9" s="1"/>
  <c r="AM88" i="1"/>
  <c r="AL88" i="1" s="1"/>
  <c r="AK88" i="1" s="1"/>
  <c r="AJ88" i="1" s="1"/>
  <c r="AI88" i="1" s="1"/>
  <c r="K88" i="1" s="1"/>
  <c r="L86" i="1"/>
  <c r="AM86" i="1" s="1"/>
  <c r="AL86" i="1" s="1"/>
  <c r="AK86" i="1" s="1"/>
  <c r="AJ86" i="1" s="1"/>
  <c r="AI86" i="1" s="1"/>
  <c r="K86" i="1" s="1"/>
  <c r="AV84" i="1"/>
  <c r="AU84" i="1" s="1"/>
  <c r="AT84" i="1" s="1"/>
  <c r="AS84" i="1" s="1"/>
  <c r="AR84" i="1" s="1"/>
  <c r="AV85" i="1"/>
  <c r="AU85" i="1" s="1"/>
  <c r="AT85" i="1" s="1"/>
  <c r="AS85" i="1" s="1"/>
  <c r="AR85" i="1" s="1"/>
  <c r="L83" i="1"/>
  <c r="AM83" i="1" s="1"/>
  <c r="AL83" i="1" s="1"/>
  <c r="AK83" i="1" s="1"/>
  <c r="AJ83" i="1" s="1"/>
  <c r="AI83" i="1" s="1"/>
  <c r="K83" i="1" s="1"/>
  <c r="L84" i="1"/>
  <c r="AM84" i="1" s="1"/>
  <c r="AL84" i="1" s="1"/>
  <c r="AK84" i="1" s="1"/>
  <c r="AJ84" i="1" s="1"/>
  <c r="AI84" i="1" s="1"/>
  <c r="K84" i="1" s="1"/>
  <c r="L79" i="1"/>
  <c r="AM79" i="1" s="1"/>
  <c r="AL79" i="1" s="1"/>
  <c r="AK79" i="1" s="1"/>
  <c r="AJ79" i="1" s="1"/>
  <c r="AI79" i="1" s="1"/>
  <c r="K79" i="1" s="1"/>
  <c r="AV78" i="1"/>
  <c r="AU78" i="1" s="1"/>
  <c r="AT78" i="1" s="1"/>
  <c r="AS78" i="1" s="1"/>
  <c r="AV83" i="1"/>
  <c r="AU83" i="1" s="1"/>
  <c r="AT83" i="1" s="1"/>
  <c r="AS83" i="1" s="1"/>
  <c r="AR83" i="1" s="1"/>
  <c r="L82" i="1"/>
  <c r="AM82" i="1" s="1"/>
  <c r="AL82" i="1" s="1"/>
  <c r="AK82" i="1" s="1"/>
  <c r="AJ82" i="1" s="1"/>
  <c r="AI82" i="1" s="1"/>
  <c r="K82" i="1" s="1"/>
  <c r="AE81" i="1"/>
  <c r="L80" i="1"/>
  <c r="L78" i="1"/>
  <c r="AM78" i="1" s="1"/>
  <c r="AL78" i="1" s="1"/>
  <c r="AK78" i="1" s="1"/>
  <c r="AJ78" i="1" s="1"/>
  <c r="AI78" i="1" s="1"/>
  <c r="K78" i="1" s="1"/>
  <c r="AS53" i="1"/>
  <c r="AR53" i="1"/>
  <c r="AV53" i="1"/>
  <c r="AU53" i="1" s="1"/>
  <c r="AT53" i="1" s="1"/>
  <c r="AV54" i="1"/>
  <c r="AU54" i="1" s="1"/>
  <c r="AT54" i="1" s="1"/>
  <c r="AS54" i="1" s="1"/>
  <c r="AR54" i="1" s="1"/>
  <c r="L53" i="1"/>
  <c r="AM53" i="1" s="1"/>
  <c r="AL53" i="1" s="1"/>
  <c r="AK53" i="1" s="1"/>
  <c r="AJ53" i="1" s="1"/>
  <c r="AI53" i="1" s="1"/>
  <c r="K53" i="1" s="1"/>
  <c r="AM115" i="9"/>
  <c r="AL115" i="9" s="1"/>
  <c r="AK115" i="9" s="1"/>
  <c r="AJ115" i="9" s="1"/>
  <c r="AI115" i="9" s="1"/>
  <c r="K115" i="9" s="1"/>
  <c r="L114" i="9"/>
  <c r="AM114" i="9" s="1"/>
  <c r="AL114" i="9" s="1"/>
  <c r="AK114" i="9" s="1"/>
  <c r="AJ114" i="9" s="1"/>
  <c r="AI114" i="9" s="1"/>
  <c r="K114" i="9" s="1"/>
  <c r="AV105" i="9"/>
  <c r="AU105" i="9" s="1"/>
  <c r="AT105" i="9" s="1"/>
  <c r="AS105" i="9" s="1"/>
  <c r="AR105" i="9" s="1"/>
  <c r="BA105" i="9" s="1"/>
  <c r="AV108" i="9"/>
  <c r="AU108" i="9" s="1"/>
  <c r="AT108" i="9" s="1"/>
  <c r="AS108" i="9" s="1"/>
  <c r="AR108" i="9" s="1"/>
  <c r="BA108" i="9" s="1"/>
  <c r="L108" i="9"/>
  <c r="AM108" i="9" s="1"/>
  <c r="AL108" i="9" s="1"/>
  <c r="AK108" i="9" s="1"/>
  <c r="AJ108" i="9" s="1"/>
  <c r="AI108" i="9" s="1"/>
  <c r="K108" i="9" s="1"/>
  <c r="L105" i="9"/>
  <c r="AM105" i="9" s="1"/>
  <c r="AL105" i="9" s="1"/>
  <c r="AK105" i="9" s="1"/>
  <c r="AJ105" i="9" s="1"/>
  <c r="AI105" i="9" s="1"/>
  <c r="K105" i="9" s="1"/>
  <c r="AF107" i="9"/>
  <c r="L106" i="9"/>
  <c r="AM106" i="9" s="1"/>
  <c r="AL106" i="9" s="1"/>
  <c r="AK106" i="9" s="1"/>
  <c r="AJ106" i="9" s="1"/>
  <c r="AI106" i="9" s="1"/>
  <c r="K106" i="9" s="1"/>
  <c r="AF98" i="9"/>
  <c r="AF89" i="9"/>
  <c r="L93" i="9"/>
  <c r="AM93" i="9" s="1"/>
  <c r="AL93" i="9" s="1"/>
  <c r="AK93" i="9" s="1"/>
  <c r="AJ93" i="9" s="1"/>
  <c r="AI93" i="9" s="1"/>
  <c r="K93" i="9" s="1"/>
  <c r="AV116" i="9"/>
  <c r="AU116" i="9" s="1"/>
  <c r="AT116" i="9" s="1"/>
  <c r="AV93" i="9"/>
  <c r="AU93" i="9" s="1"/>
  <c r="AT93" i="9" s="1"/>
  <c r="AS93" i="9" s="1"/>
  <c r="AR93" i="9" s="1"/>
  <c r="AZ93" i="9" s="1"/>
  <c r="L111" i="9"/>
  <c r="AM111" i="9" s="1"/>
  <c r="AL111" i="9" s="1"/>
  <c r="AK111" i="9" s="1"/>
  <c r="AJ111" i="9" s="1"/>
  <c r="AI111" i="9" s="1"/>
  <c r="K111" i="9" s="1"/>
  <c r="L116" i="9"/>
  <c r="AM116" i="9" s="1"/>
  <c r="AL116" i="9" s="1"/>
  <c r="AK116" i="9" s="1"/>
  <c r="AJ116" i="9" s="1"/>
  <c r="AI116" i="9" s="1"/>
  <c r="K116" i="9" s="1"/>
  <c r="L100" i="9"/>
  <c r="AM100" i="9" s="1"/>
  <c r="AL100" i="9" s="1"/>
  <c r="AK100" i="9" s="1"/>
  <c r="AJ100" i="9" s="1"/>
  <c r="AI100" i="9" s="1"/>
  <c r="K100" i="9" s="1"/>
  <c r="AV100" i="9"/>
  <c r="AU100" i="9" s="1"/>
  <c r="AT100" i="9" s="1"/>
  <c r="AS100" i="9" s="1"/>
  <c r="AR100" i="9" s="1"/>
  <c r="AV110" i="9"/>
  <c r="AU110" i="9" s="1"/>
  <c r="AT110" i="9" s="1"/>
  <c r="AS110" i="9" s="1"/>
  <c r="AR110" i="9" s="1"/>
  <c r="BG110" i="9" s="1"/>
  <c r="L96" i="9"/>
  <c r="AM96" i="9" s="1"/>
  <c r="AL96" i="9" s="1"/>
  <c r="AK96" i="9" s="1"/>
  <c r="AJ96" i="9" s="1"/>
  <c r="AI96" i="9" s="1"/>
  <c r="K96" i="9" s="1"/>
  <c r="AF94" i="9"/>
  <c r="L90" i="9"/>
  <c r="AM90" i="9" s="1"/>
  <c r="AL90" i="9" s="1"/>
  <c r="AK90" i="9" s="1"/>
  <c r="AJ90" i="9" s="1"/>
  <c r="AI90" i="9" s="1"/>
  <c r="K90" i="9" s="1"/>
  <c r="L91" i="9"/>
  <c r="AM91" i="9" s="1"/>
  <c r="AL91" i="9" s="1"/>
  <c r="AK91" i="9" s="1"/>
  <c r="AJ91" i="9" s="1"/>
  <c r="AI91" i="9" s="1"/>
  <c r="K91" i="9" s="1"/>
  <c r="AD97" i="9"/>
  <c r="L97" i="9" s="1"/>
  <c r="AM97" i="9" s="1"/>
  <c r="AL97" i="9" s="1"/>
  <c r="AK97" i="9" s="1"/>
  <c r="AJ97" i="9" s="1"/>
  <c r="AI97" i="9" s="1"/>
  <c r="K97" i="9" s="1"/>
  <c r="AV79" i="9"/>
  <c r="AU79" i="9" s="1"/>
  <c r="AT79" i="9" s="1"/>
  <c r="AS79" i="9" s="1"/>
  <c r="AR79" i="9" s="1"/>
  <c r="AV90" i="9"/>
  <c r="AU90" i="9" s="1"/>
  <c r="AT90" i="9" s="1"/>
  <c r="AS90" i="9" s="1"/>
  <c r="AR90" i="9" s="1"/>
  <c r="L79" i="9"/>
  <c r="AM79" i="9" s="1"/>
  <c r="AL79" i="9" s="1"/>
  <c r="AK79" i="9" s="1"/>
  <c r="AJ79" i="9" s="1"/>
  <c r="AI79" i="9" s="1"/>
  <c r="K79" i="9" s="1"/>
  <c r="L87" i="9"/>
  <c r="AM87" i="9" s="1"/>
  <c r="AL87" i="9" s="1"/>
  <c r="AK87" i="9" s="1"/>
  <c r="AJ87" i="9" s="1"/>
  <c r="AI87" i="9" s="1"/>
  <c r="K87" i="9" s="1"/>
  <c r="AM112" i="9"/>
  <c r="AL112" i="9" s="1"/>
  <c r="AK112" i="9" s="1"/>
  <c r="AJ112" i="9" s="1"/>
  <c r="AI112" i="9" s="1"/>
  <c r="K112" i="9" s="1"/>
  <c r="AV103" i="9"/>
  <c r="AU103" i="9" s="1"/>
  <c r="AT103" i="9" s="1"/>
  <c r="AS103" i="9" s="1"/>
  <c r="AR103" i="9" s="1"/>
  <c r="AV112" i="9"/>
  <c r="AU112" i="9" s="1"/>
  <c r="AT112" i="9" s="1"/>
  <c r="AS112" i="9" s="1"/>
  <c r="AR112" i="9" s="1"/>
  <c r="L101" i="9"/>
  <c r="AM101" i="9" s="1"/>
  <c r="AL101" i="9" s="1"/>
  <c r="AK101" i="9" s="1"/>
  <c r="AJ101" i="9" s="1"/>
  <c r="AI101" i="9" s="1"/>
  <c r="K101" i="9" s="1"/>
  <c r="L92" i="9"/>
  <c r="AM92" i="9" s="1"/>
  <c r="AL92" i="9" s="1"/>
  <c r="AK92" i="9" s="1"/>
  <c r="AJ92" i="9" s="1"/>
  <c r="AI92" i="9" s="1"/>
  <c r="K92" i="9" s="1"/>
  <c r="L80" i="9"/>
  <c r="AM80" i="9" s="1"/>
  <c r="AL80" i="9" s="1"/>
  <c r="AK80" i="9" s="1"/>
  <c r="AJ80" i="9" s="1"/>
  <c r="AI80" i="9" s="1"/>
  <c r="K80" i="9" s="1"/>
  <c r="L86" i="9"/>
  <c r="AM86" i="9" s="1"/>
  <c r="AL86" i="9" s="1"/>
  <c r="AK86" i="9" s="1"/>
  <c r="AJ86" i="9" s="1"/>
  <c r="AI86" i="9" s="1"/>
  <c r="K86" i="9" s="1"/>
  <c r="L81" i="9"/>
  <c r="AM81" i="9" s="1"/>
  <c r="AL81" i="9" s="1"/>
  <c r="AK81" i="9" s="1"/>
  <c r="AJ81" i="9" s="1"/>
  <c r="AI81" i="9" s="1"/>
  <c r="K81" i="9" s="1"/>
  <c r="L104" i="9"/>
  <c r="AM104" i="9" s="1"/>
  <c r="AL104" i="9" s="1"/>
  <c r="AK104" i="9" s="1"/>
  <c r="AJ104" i="9" s="1"/>
  <c r="AI104" i="9" s="1"/>
  <c r="K104" i="9" s="1"/>
  <c r="AV82" i="9"/>
  <c r="AU82" i="9" s="1"/>
  <c r="AT82" i="9" s="1"/>
  <c r="AS82" i="9" s="1"/>
  <c r="AV109" i="9"/>
  <c r="AU109" i="9" s="1"/>
  <c r="AT109" i="9" s="1"/>
  <c r="AS109" i="9" s="1"/>
  <c r="AR109" i="9" s="1"/>
  <c r="BM109" i="9" s="1"/>
  <c r="L88" i="9"/>
  <c r="AM88" i="9" s="1"/>
  <c r="AL88" i="9" s="1"/>
  <c r="AK88" i="9" s="1"/>
  <c r="AJ88" i="9" s="1"/>
  <c r="AI88" i="9" s="1"/>
  <c r="K88" i="9" s="1"/>
  <c r="L109" i="9"/>
  <c r="AM109" i="9" s="1"/>
  <c r="AL109" i="9" s="1"/>
  <c r="AK109" i="9" s="1"/>
  <c r="AJ109" i="9" s="1"/>
  <c r="AI109" i="9" s="1"/>
  <c r="K109" i="9" s="1"/>
  <c r="L85" i="9"/>
  <c r="AM85" i="9" s="1"/>
  <c r="AL85" i="9" s="1"/>
  <c r="AK85" i="9" s="1"/>
  <c r="AJ85" i="9" s="1"/>
  <c r="AI85" i="9" s="1"/>
  <c r="K85" i="9" s="1"/>
  <c r="L84" i="9"/>
  <c r="AM84" i="9" s="1"/>
  <c r="AL84" i="9" s="1"/>
  <c r="AK84" i="9" s="1"/>
  <c r="AJ84" i="9" s="1"/>
  <c r="AI84" i="9" s="1"/>
  <c r="K84" i="9" s="1"/>
  <c r="L95" i="9"/>
  <c r="L82" i="9"/>
  <c r="AM82" i="9" s="1"/>
  <c r="AL82" i="9" s="1"/>
  <c r="AK82" i="9" s="1"/>
  <c r="AJ82" i="9" s="1"/>
  <c r="AI82" i="9" s="1"/>
  <c r="K82" i="9" s="1"/>
  <c r="L83" i="9"/>
  <c r="AM83" i="9" s="1"/>
  <c r="AL83" i="9" s="1"/>
  <c r="AK83" i="9" s="1"/>
  <c r="AJ83" i="9" s="1"/>
  <c r="AI83" i="9" s="1"/>
  <c r="K83" i="9" s="1"/>
  <c r="L78" i="9"/>
  <c r="AM78" i="9" s="1"/>
  <c r="AL78" i="9" s="1"/>
  <c r="AK78" i="9" s="1"/>
  <c r="AJ78" i="9" s="1"/>
  <c r="AI78" i="9" s="1"/>
  <c r="K78" i="9" s="1"/>
  <c r="L68" i="9"/>
  <c r="AM68" i="9" s="1"/>
  <c r="AL68" i="9" s="1"/>
  <c r="AK68" i="9" s="1"/>
  <c r="AJ68" i="9" s="1"/>
  <c r="AI68" i="9" s="1"/>
  <c r="K68" i="9" s="1"/>
  <c r="L69" i="9"/>
  <c r="AM69" i="9" s="1"/>
  <c r="AL69" i="9" s="1"/>
  <c r="AK69" i="9" s="1"/>
  <c r="AJ69" i="9" s="1"/>
  <c r="AI69" i="9" s="1"/>
  <c r="K69" i="9" s="1"/>
  <c r="L63" i="9"/>
  <c r="AM63" i="9" s="1"/>
  <c r="AL63" i="9" s="1"/>
  <c r="AK63" i="9" s="1"/>
  <c r="AJ63" i="9" s="1"/>
  <c r="AI63" i="9" s="1"/>
  <c r="K63" i="9" s="1"/>
  <c r="L58" i="9"/>
  <c r="AM58" i="9" s="1"/>
  <c r="AL58" i="9" s="1"/>
  <c r="AK58" i="9" s="1"/>
  <c r="AJ58" i="9" s="1"/>
  <c r="AI58" i="9" s="1"/>
  <c r="K58" i="9" s="1"/>
  <c r="L67" i="9"/>
  <c r="AM67" i="9" s="1"/>
  <c r="AL67" i="9" s="1"/>
  <c r="AK67" i="9" s="1"/>
  <c r="AJ67" i="9" s="1"/>
  <c r="AI67" i="9" s="1"/>
  <c r="K67" i="9" s="1"/>
  <c r="AF59" i="9"/>
  <c r="L53" i="9"/>
  <c r="AM53" i="9" s="1"/>
  <c r="AL53" i="9" s="1"/>
  <c r="AK53" i="9" s="1"/>
  <c r="AJ53" i="9" s="1"/>
  <c r="AI53" i="9" s="1"/>
  <c r="K53" i="9" s="1"/>
  <c r="L60" i="9"/>
  <c r="AM60" i="9" s="1"/>
  <c r="AL60" i="9" s="1"/>
  <c r="AK60" i="9" s="1"/>
  <c r="AJ60" i="9" s="1"/>
  <c r="AI60" i="9" s="1"/>
  <c r="K60" i="9" s="1"/>
  <c r="L55" i="9"/>
  <c r="AM55" i="9" s="1"/>
  <c r="AL55" i="9" s="1"/>
  <c r="AK55" i="9" s="1"/>
  <c r="AJ55" i="9" s="1"/>
  <c r="AI55" i="9" s="1"/>
  <c r="K55" i="9" s="1"/>
  <c r="L54" i="9"/>
  <c r="AM54" i="9" s="1"/>
  <c r="AL54" i="9" s="1"/>
  <c r="AK54" i="9" s="1"/>
  <c r="AJ54" i="9" s="1"/>
  <c r="AI54" i="9" s="1"/>
  <c r="K54" i="9" s="1"/>
  <c r="AV53" i="9"/>
  <c r="AU53" i="9" s="1"/>
  <c r="AT53" i="9" s="1"/>
  <c r="AS53" i="9" s="1"/>
  <c r="AR53" i="9" s="1"/>
  <c r="AV54" i="9"/>
  <c r="AU54" i="9" s="1"/>
  <c r="AT54" i="9" s="1"/>
  <c r="AS54" i="9" s="1"/>
  <c r="AR54" i="9" s="1"/>
  <c r="BD54" i="9" s="1"/>
  <c r="L38" i="1"/>
  <c r="AM38" i="1" s="1"/>
  <c r="AL38" i="1" s="1"/>
  <c r="AK38" i="1" s="1"/>
  <c r="AJ38" i="1" s="1"/>
  <c r="AI38" i="1" s="1"/>
  <c r="K38" i="1" s="1"/>
  <c r="L39" i="1"/>
  <c r="AM39" i="1" s="1"/>
  <c r="AL39" i="1" s="1"/>
  <c r="AK39" i="1" s="1"/>
  <c r="AJ39" i="1" s="1"/>
  <c r="AI39" i="1" s="1"/>
  <c r="K39" i="1" s="1"/>
  <c r="AR38" i="1"/>
  <c r="AV37" i="1"/>
  <c r="AU37" i="1" s="1"/>
  <c r="AT37" i="1" s="1"/>
  <c r="AS37" i="1" s="1"/>
  <c r="AR37" i="1" s="1"/>
  <c r="AV38" i="1"/>
  <c r="AU38" i="1" s="1"/>
  <c r="AT38" i="1" s="1"/>
  <c r="AS38" i="1" s="1"/>
  <c r="L36" i="1"/>
  <c r="AM36" i="1" s="1"/>
  <c r="AL36" i="1" s="1"/>
  <c r="AK36" i="1" s="1"/>
  <c r="AJ36" i="1" s="1"/>
  <c r="AI36" i="1" s="1"/>
  <c r="K36" i="1" s="1"/>
  <c r="L37" i="1"/>
  <c r="AM37" i="1" s="1"/>
  <c r="AL37" i="1" s="1"/>
  <c r="AK37" i="1" s="1"/>
  <c r="AJ37" i="1" s="1"/>
  <c r="AI37" i="1" s="1"/>
  <c r="K37" i="1" s="1"/>
  <c r="AV35" i="1"/>
  <c r="AU35" i="1" s="1"/>
  <c r="AT35" i="1" s="1"/>
  <c r="AS35" i="1" s="1"/>
  <c r="AR35" i="1" s="1"/>
  <c r="AV36" i="1"/>
  <c r="AU36" i="1" s="1"/>
  <c r="AT36" i="1" s="1"/>
  <c r="AS36" i="1" s="1"/>
  <c r="AR36" i="1" s="1"/>
  <c r="L35" i="1"/>
  <c r="AM35" i="1" s="1"/>
  <c r="AL35" i="1" s="1"/>
  <c r="AK35" i="1" s="1"/>
  <c r="AJ35" i="1" s="1"/>
  <c r="AI35" i="1" s="1"/>
  <c r="K35" i="1" s="1"/>
  <c r="L25" i="1"/>
  <c r="L24" i="1"/>
  <c r="AM24" i="1" s="1"/>
  <c r="AL24" i="1" s="1"/>
  <c r="AK24" i="1" s="1"/>
  <c r="AJ24" i="1" s="1"/>
  <c r="AI24" i="1" s="1"/>
  <c r="K24" i="1" s="1"/>
  <c r="AV24" i="1"/>
  <c r="AU24" i="1" s="1"/>
  <c r="AT24" i="1" s="1"/>
  <c r="AS24" i="1" s="1"/>
  <c r="AR24" i="1" s="1"/>
  <c r="AV25" i="1"/>
  <c r="AU25" i="1" s="1"/>
  <c r="AT25" i="1" s="1"/>
  <c r="AS25" i="1" s="1"/>
  <c r="AR25" i="1" s="1"/>
  <c r="BA25" i="1" s="1"/>
  <c r="L23" i="1"/>
  <c r="AM23" i="1" s="1"/>
  <c r="AL23" i="1" s="1"/>
  <c r="AK23" i="1" s="1"/>
  <c r="AJ23" i="1" s="1"/>
  <c r="AI23" i="1" s="1"/>
  <c r="K23" i="1" s="1"/>
  <c r="AR22" i="1"/>
  <c r="AV22" i="1"/>
  <c r="AU22" i="1" s="1"/>
  <c r="AT22" i="1" s="1"/>
  <c r="AS22" i="1" s="1"/>
  <c r="AV23" i="1"/>
  <c r="AU23" i="1" s="1"/>
  <c r="AT23" i="1" s="1"/>
  <c r="AS23" i="1" s="1"/>
  <c r="AR23" i="1" s="1"/>
  <c r="BF23" i="1" s="1"/>
  <c r="L9" i="1"/>
  <c r="AM9" i="1" s="1"/>
  <c r="AL9" i="1" s="1"/>
  <c r="AK9" i="1" s="1"/>
  <c r="AJ9" i="1" s="1"/>
  <c r="AI9" i="1" s="1"/>
  <c r="K9" i="1" s="1"/>
  <c r="AM185" i="1"/>
  <c r="AL185" i="1" s="1"/>
  <c r="AK185" i="1" s="1"/>
  <c r="AJ185" i="1" s="1"/>
  <c r="AI185" i="1" s="1"/>
  <c r="K185" i="1" s="1"/>
  <c r="AM167" i="1"/>
  <c r="AL167" i="1" s="1"/>
  <c r="AK167" i="1" s="1"/>
  <c r="AJ167" i="1" s="1"/>
  <c r="AI167" i="1" s="1"/>
  <c r="K167" i="1" s="1"/>
  <c r="AM104" i="1"/>
  <c r="AL104" i="1" s="1"/>
  <c r="AK104" i="1" s="1"/>
  <c r="AJ104" i="1" s="1"/>
  <c r="AI104" i="1" s="1"/>
  <c r="K104" i="1" s="1"/>
  <c r="AM97" i="1"/>
  <c r="AL97" i="1" s="1"/>
  <c r="AK97" i="1" s="1"/>
  <c r="AJ97" i="1" s="1"/>
  <c r="AI97" i="1" s="1"/>
  <c r="K97" i="1" s="1"/>
  <c r="AM33" i="1"/>
  <c r="AL33" i="1" s="1"/>
  <c r="AK33" i="1" s="1"/>
  <c r="AJ33" i="1" s="1"/>
  <c r="AI33" i="1" s="1"/>
  <c r="K33" i="1" s="1"/>
  <c r="AM126" i="1"/>
  <c r="AL126" i="1" s="1"/>
  <c r="AK126" i="1" s="1"/>
  <c r="AJ126" i="1" s="1"/>
  <c r="AI126" i="1" s="1"/>
  <c r="K126" i="1" s="1"/>
  <c r="AM168" i="1"/>
  <c r="AL168" i="1" s="1"/>
  <c r="AK168" i="1" s="1"/>
  <c r="AJ168" i="1" s="1"/>
  <c r="AI168" i="1" s="1"/>
  <c r="K168" i="1" s="1"/>
  <c r="AM134" i="1"/>
  <c r="AL134" i="1" s="1"/>
  <c r="AK134" i="1" s="1"/>
  <c r="AJ134" i="1" s="1"/>
  <c r="AI134" i="1" s="1"/>
  <c r="K134" i="1" s="1"/>
  <c r="AM29" i="1"/>
  <c r="AL29" i="1" s="1"/>
  <c r="AK29" i="1" s="1"/>
  <c r="AJ29" i="1" s="1"/>
  <c r="AI29" i="1" s="1"/>
  <c r="K29" i="1" s="1"/>
  <c r="AM89" i="1"/>
  <c r="AL89" i="1" s="1"/>
  <c r="AK89" i="1" s="1"/>
  <c r="AJ89" i="1" s="1"/>
  <c r="AI89" i="1" s="1"/>
  <c r="K89" i="1" s="1"/>
  <c r="AM189" i="1"/>
  <c r="AL189" i="1" s="1"/>
  <c r="AK189" i="1" s="1"/>
  <c r="AJ189" i="1" s="1"/>
  <c r="AI189" i="1" s="1"/>
  <c r="K189" i="1" s="1"/>
  <c r="AM153" i="1"/>
  <c r="AL153" i="1" s="1"/>
  <c r="AK153" i="1" s="1"/>
  <c r="AJ153" i="1" s="1"/>
  <c r="AI153" i="1" s="1"/>
  <c r="K153" i="1" s="1"/>
  <c r="AM122" i="1"/>
  <c r="AL122" i="1" s="1"/>
  <c r="AK122" i="1" s="1"/>
  <c r="AJ122" i="1" s="1"/>
  <c r="AI122" i="1" s="1"/>
  <c r="K122" i="1" s="1"/>
  <c r="AM93" i="1"/>
  <c r="AL93" i="1" s="1"/>
  <c r="AK93" i="1" s="1"/>
  <c r="AJ93" i="1" s="1"/>
  <c r="AI93" i="1" s="1"/>
  <c r="K93" i="1" s="1"/>
  <c r="AM218" i="1"/>
  <c r="AL218" i="1" s="1"/>
  <c r="AK218" i="1" s="1"/>
  <c r="AJ218" i="1" s="1"/>
  <c r="AI218" i="1" s="1"/>
  <c r="K218" i="1" s="1"/>
  <c r="AM222" i="1"/>
  <c r="AL222" i="1" s="1"/>
  <c r="AK222" i="1" s="1"/>
  <c r="AJ222" i="1" s="1"/>
  <c r="AI222" i="1" s="1"/>
  <c r="K222" i="1" s="1"/>
  <c r="AM48" i="1"/>
  <c r="AL48" i="1" s="1"/>
  <c r="AK48" i="1" s="1"/>
  <c r="AJ48" i="1" s="1"/>
  <c r="AI48" i="1" s="1"/>
  <c r="K48" i="1" s="1"/>
  <c r="AM171" i="1"/>
  <c r="AL171" i="1" s="1"/>
  <c r="AK171" i="1" s="1"/>
  <c r="AJ171" i="1" s="1"/>
  <c r="AI171" i="1" s="1"/>
  <c r="K171" i="1" s="1"/>
  <c r="AL253" i="9"/>
  <c r="AK253" i="9" s="1"/>
  <c r="AJ253" i="9" s="1"/>
  <c r="AI253" i="9" s="1"/>
  <c r="K253" i="9" s="1"/>
  <c r="AM72" i="9"/>
  <c r="AL72" i="9" s="1"/>
  <c r="AK72" i="9" s="1"/>
  <c r="AJ72" i="9" s="1"/>
  <c r="AI72" i="9" s="1"/>
  <c r="K72" i="9" s="1"/>
  <c r="AM221" i="9"/>
  <c r="AL221" i="9" s="1"/>
  <c r="AK221" i="9" s="1"/>
  <c r="AJ221" i="9" s="1"/>
  <c r="AI221" i="9" s="1"/>
  <c r="K221" i="9" s="1"/>
  <c r="AM236" i="9"/>
  <c r="AL236" i="9" s="1"/>
  <c r="AK236" i="9" s="1"/>
  <c r="AJ236" i="9" s="1"/>
  <c r="AI236" i="9" s="1"/>
  <c r="K236" i="9" s="1"/>
  <c r="AM259" i="9"/>
  <c r="AL259" i="9" s="1"/>
  <c r="AK259" i="9" s="1"/>
  <c r="AJ259" i="9" s="1"/>
  <c r="AI259" i="9" s="1"/>
  <c r="K259" i="9" s="1"/>
  <c r="AK159" i="9" l="1"/>
  <c r="AJ159" i="9" s="1"/>
  <c r="AI159" i="9" s="1"/>
  <c r="K159" i="9" s="1"/>
  <c r="AS184" i="1"/>
  <c r="BA184" i="1" s="1"/>
  <c r="BF206" i="1"/>
  <c r="BF208" i="1"/>
  <c r="AD44" i="1"/>
  <c r="L44" i="1" s="1"/>
  <c r="AM44" i="1" s="1"/>
  <c r="AL44" i="1" s="1"/>
  <c r="AK44" i="1" s="1"/>
  <c r="AJ44" i="1" s="1"/>
  <c r="AI44" i="1" s="1"/>
  <c r="K44" i="1" s="1"/>
  <c r="AL161" i="9"/>
  <c r="AK161" i="9" s="1"/>
  <c r="AJ161" i="9" s="1"/>
  <c r="AI161" i="9" s="1"/>
  <c r="K161" i="9" s="1"/>
  <c r="AE233" i="9"/>
  <c r="AD233" i="9" s="1"/>
  <c r="L233" i="9" s="1"/>
  <c r="AU233" i="9"/>
  <c r="AU161" i="9"/>
  <c r="BC134" i="9"/>
  <c r="AY134" i="9"/>
  <c r="AU160" i="9"/>
  <c r="AT153" i="9"/>
  <c r="BJ28" i="9"/>
  <c r="BI28" i="9"/>
  <c r="AU44" i="1"/>
  <c r="AS9" i="1"/>
  <c r="AR9" i="1" s="1"/>
  <c r="BD9" i="1" s="1"/>
  <c r="BJ207" i="1"/>
  <c r="BA207" i="1"/>
  <c r="BG205" i="1"/>
  <c r="BF203" i="1"/>
  <c r="BI202" i="1"/>
  <c r="BJ186" i="9"/>
  <c r="BI186" i="9"/>
  <c r="BE178" i="9"/>
  <c r="AZ178" i="9"/>
  <c r="AX169" i="9"/>
  <c r="BH169" i="9"/>
  <c r="BI177" i="9"/>
  <c r="AZ177" i="9"/>
  <c r="BB167" i="9"/>
  <c r="BG261" i="9"/>
  <c r="BB261" i="9"/>
  <c r="BA260" i="9"/>
  <c r="BC260" i="9"/>
  <c r="BI257" i="9"/>
  <c r="BF257" i="9"/>
  <c r="BD256" i="9"/>
  <c r="BJ256" i="9"/>
  <c r="BC246" i="9"/>
  <c r="AX246" i="9"/>
  <c r="BI242" i="9"/>
  <c r="BF242" i="9"/>
  <c r="AT182" i="1"/>
  <c r="AS182" i="1" s="1"/>
  <c r="BF182" i="1" s="1"/>
  <c r="BG181" i="1"/>
  <c r="BI180" i="1"/>
  <c r="AY160" i="1"/>
  <c r="AS158" i="9"/>
  <c r="AU151" i="9"/>
  <c r="BI159" i="9"/>
  <c r="BJ159" i="9"/>
  <c r="BC154" i="9"/>
  <c r="BA154" i="9"/>
  <c r="BC152" i="9"/>
  <c r="BI152" i="9"/>
  <c r="BK146" i="9"/>
  <c r="BC146" i="9"/>
  <c r="BJ228" i="9"/>
  <c r="BD229" i="9"/>
  <c r="BI227" i="9"/>
  <c r="BC227" i="9"/>
  <c r="BI226" i="9"/>
  <c r="BJ226" i="9"/>
  <c r="BJ224" i="9"/>
  <c r="AY224" i="9"/>
  <c r="AZ222" i="9"/>
  <c r="BI222" i="9"/>
  <c r="BF220" i="9"/>
  <c r="BE220" i="9"/>
  <c r="BB103" i="9"/>
  <c r="BJ103" i="9"/>
  <c r="BD102" i="9"/>
  <c r="BE102" i="9"/>
  <c r="BB100" i="9"/>
  <c r="BJ100" i="9"/>
  <c r="BI99" i="9"/>
  <c r="BE99" i="9"/>
  <c r="AS67" i="9"/>
  <c r="AY68" i="9"/>
  <c r="BJ68" i="9"/>
  <c r="BE66" i="9"/>
  <c r="BG66" i="9"/>
  <c r="BI65" i="9"/>
  <c r="AY65" i="9"/>
  <c r="BI63" i="9"/>
  <c r="BJ63" i="9"/>
  <c r="BH62" i="9"/>
  <c r="BA62" i="9"/>
  <c r="BI61" i="9"/>
  <c r="BK61" i="9"/>
  <c r="BI59" i="9"/>
  <c r="BE59" i="9"/>
  <c r="BD57" i="9"/>
  <c r="AZ142" i="9"/>
  <c r="BK142" i="9"/>
  <c r="BJ141" i="9"/>
  <c r="BK141" i="9"/>
  <c r="BC148" i="9"/>
  <c r="BJ148" i="9"/>
  <c r="BJ145" i="9"/>
  <c r="BC145" i="9"/>
  <c r="BM149" i="9"/>
  <c r="BE149" i="9"/>
  <c r="BC150" i="9"/>
  <c r="BK150" i="9"/>
  <c r="BM155" i="9"/>
  <c r="BE155" i="9"/>
  <c r="BE147" i="9"/>
  <c r="BK147" i="9"/>
  <c r="BG140" i="9"/>
  <c r="AZ140" i="9"/>
  <c r="AY139" i="9"/>
  <c r="BB139" i="9"/>
  <c r="BD124" i="1"/>
  <c r="BE124" i="1"/>
  <c r="BJ121" i="1"/>
  <c r="AX121" i="1"/>
  <c r="BD118" i="1"/>
  <c r="BF118" i="1"/>
  <c r="AX117" i="1"/>
  <c r="BE117" i="1"/>
  <c r="BL113" i="1"/>
  <c r="BJ88" i="1"/>
  <c r="BF88" i="1"/>
  <c r="AD212" i="9"/>
  <c r="L212" i="9" s="1"/>
  <c r="AM212" i="9" s="1"/>
  <c r="AL212" i="9" s="1"/>
  <c r="AK212" i="9" s="1"/>
  <c r="AJ212" i="9" s="1"/>
  <c r="AI212" i="9" s="1"/>
  <c r="K212" i="9" s="1"/>
  <c r="BJ212" i="9"/>
  <c r="BA210" i="9"/>
  <c r="BB211" i="9"/>
  <c r="AX209" i="9"/>
  <c r="BF209" i="9"/>
  <c r="BI206" i="9"/>
  <c r="AX206" i="9"/>
  <c r="BH137" i="9"/>
  <c r="BC137" i="9"/>
  <c r="BE129" i="9"/>
  <c r="BK129" i="9"/>
  <c r="AY138" i="9"/>
  <c r="BE138" i="9"/>
  <c r="BE132" i="9"/>
  <c r="BJ132" i="9"/>
  <c r="BI143" i="9"/>
  <c r="AY143" i="9"/>
  <c r="BI142" i="9"/>
  <c r="BJ142" i="9"/>
  <c r="BI137" i="9"/>
  <c r="BE137" i="9"/>
  <c r="BG136" i="9"/>
  <c r="AY136" i="9"/>
  <c r="BI130" i="9"/>
  <c r="BK130" i="9"/>
  <c r="BD85" i="1"/>
  <c r="BK85" i="1"/>
  <c r="BK6" i="1" s="1"/>
  <c r="BG83" i="1"/>
  <c r="BH83" i="1"/>
  <c r="BJ80" i="1"/>
  <c r="AY80" i="1"/>
  <c r="BD58" i="1"/>
  <c r="BA58" i="1"/>
  <c r="BA57" i="1"/>
  <c r="AS56" i="1"/>
  <c r="BE53" i="1"/>
  <c r="BA43" i="9"/>
  <c r="BB43" i="9"/>
  <c r="BJ40" i="9"/>
  <c r="BD40" i="9"/>
  <c r="BI39" i="9"/>
  <c r="BC37" i="9"/>
  <c r="BJ38" i="9"/>
  <c r="BH35" i="9"/>
  <c r="BB35" i="9"/>
  <c r="BD56" i="9"/>
  <c r="BK56" i="9"/>
  <c r="BI53" i="9"/>
  <c r="BJ53" i="9"/>
  <c r="BD55" i="9"/>
  <c r="BK55" i="9"/>
  <c r="BI70" i="9"/>
  <c r="BK70" i="9"/>
  <c r="BI58" i="9"/>
  <c r="BJ58" i="9"/>
  <c r="BI204" i="9"/>
  <c r="BJ204" i="9"/>
  <c r="BJ197" i="9"/>
  <c r="BD207" i="9"/>
  <c r="BJ207" i="9"/>
  <c r="BA203" i="9"/>
  <c r="BE203" i="9"/>
  <c r="AX197" i="9"/>
  <c r="BJ42" i="1"/>
  <c r="BI42" i="1"/>
  <c r="BF38" i="1"/>
  <c r="BB83" i="9"/>
  <c r="BA83" i="9"/>
  <c r="AY92" i="9"/>
  <c r="BD92" i="9"/>
  <c r="BH87" i="9"/>
  <c r="BC87" i="9"/>
  <c r="BI80" i="9"/>
  <c r="AY80" i="9"/>
  <c r="BE90" i="9"/>
  <c r="BD90" i="9"/>
  <c r="BJ85" i="9"/>
  <c r="BE85" i="9"/>
  <c r="BD84" i="9"/>
  <c r="BI84" i="9"/>
  <c r="BD86" i="9"/>
  <c r="BB86" i="9"/>
  <c r="BI88" i="9"/>
  <c r="BC91" i="9"/>
  <c r="BH79" i="9"/>
  <c r="BB79" i="9"/>
  <c r="BI105" i="9"/>
  <c r="BD105" i="9"/>
  <c r="BI104" i="9"/>
  <c r="BJ104" i="9"/>
  <c r="AZ101" i="9"/>
  <c r="AY101" i="9"/>
  <c r="AY97" i="9"/>
  <c r="BB97" i="9"/>
  <c r="AY88" i="9"/>
  <c r="BI94" i="9"/>
  <c r="BA94" i="9"/>
  <c r="BI92" i="9"/>
  <c r="BM81" i="9"/>
  <c r="BB84" i="9"/>
  <c r="BI27" i="9"/>
  <c r="BF27" i="9"/>
  <c r="AT23" i="9"/>
  <c r="AY22" i="9"/>
  <c r="BF22" i="9"/>
  <c r="BG12" i="9"/>
  <c r="BI12" i="9"/>
  <c r="BC165" i="9"/>
  <c r="AX165" i="9"/>
  <c r="BE173" i="9"/>
  <c r="BF173" i="9"/>
  <c r="AZ166" i="9"/>
  <c r="BJ166" i="9"/>
  <c r="BC167" i="9"/>
  <c r="BA171" i="9"/>
  <c r="BF171" i="9"/>
  <c r="AR172" i="9"/>
  <c r="BA175" i="9"/>
  <c r="BC175" i="9"/>
  <c r="BJ170" i="9"/>
  <c r="BF170" i="9"/>
  <c r="AX183" i="9"/>
  <c r="BE183" i="9"/>
  <c r="BK184" i="9"/>
  <c r="BF184" i="9"/>
  <c r="BE181" i="9"/>
  <c r="BF181" i="9"/>
  <c r="AY26" i="1"/>
  <c r="AZ16" i="1"/>
  <c r="BA15" i="1"/>
  <c r="BI13" i="1"/>
  <c r="AT11" i="1"/>
  <c r="AS11" i="1" s="1"/>
  <c r="AR11" i="1" s="1"/>
  <c r="BI10" i="1"/>
  <c r="BJ180" i="1"/>
  <c r="AX120" i="1"/>
  <c r="BJ120" i="1"/>
  <c r="BI122" i="1"/>
  <c r="BJ122" i="1"/>
  <c r="BJ57" i="1"/>
  <c r="BJ10" i="1"/>
  <c r="BJ11" i="1"/>
  <c r="BL230" i="9"/>
  <c r="BM230" i="9"/>
  <c r="BC232" i="9"/>
  <c r="BM232" i="9"/>
  <c r="BL232" i="9"/>
  <c r="BB231" i="9"/>
  <c r="BM231" i="9"/>
  <c r="BL231" i="9"/>
  <c r="BC188" i="9"/>
  <c r="BM188" i="9"/>
  <c r="BL188" i="9"/>
  <c r="BI193" i="9"/>
  <c r="BM193" i="9"/>
  <c r="BL193" i="9"/>
  <c r="BM173" i="9"/>
  <c r="BL173" i="9"/>
  <c r="BG186" i="9"/>
  <c r="BL186" i="9"/>
  <c r="BM186" i="9"/>
  <c r="BM167" i="9"/>
  <c r="BL167" i="9"/>
  <c r="AX192" i="9"/>
  <c r="BM192" i="9"/>
  <c r="BL192" i="9"/>
  <c r="BM85" i="9"/>
  <c r="BL85" i="9"/>
  <c r="BF78" i="9"/>
  <c r="BM78" i="9"/>
  <c r="BL78" i="9"/>
  <c r="AY56" i="9"/>
  <c r="BM56" i="9"/>
  <c r="BL56" i="9"/>
  <c r="BM38" i="9"/>
  <c r="BL38" i="9"/>
  <c r="BA30" i="9"/>
  <c r="BM30" i="9"/>
  <c r="BL30" i="9"/>
  <c r="BM28" i="9"/>
  <c r="BL28" i="9"/>
  <c r="AU13" i="9"/>
  <c r="BF159" i="1"/>
  <c r="BE57" i="9"/>
  <c r="AR41" i="9"/>
  <c r="AD28" i="1"/>
  <c r="L28" i="1" s="1"/>
  <c r="AM28" i="1" s="1"/>
  <c r="AL28" i="1" s="1"/>
  <c r="AK28" i="1" s="1"/>
  <c r="AJ28" i="1" s="1"/>
  <c r="AI28" i="1" s="1"/>
  <c r="K28" i="1" s="1"/>
  <c r="BB26" i="1"/>
  <c r="AD25" i="9"/>
  <c r="L25" i="9" s="1"/>
  <c r="AM25" i="9" s="1"/>
  <c r="AL25" i="9" s="1"/>
  <c r="AK25" i="9" s="1"/>
  <c r="AJ25" i="9" s="1"/>
  <c r="AI25" i="9" s="1"/>
  <c r="K25" i="9" s="1"/>
  <c r="BL243" i="9"/>
  <c r="BE243" i="9"/>
  <c r="BE204" i="1"/>
  <c r="BD181" i="1"/>
  <c r="AX180" i="1"/>
  <c r="BD144" i="1"/>
  <c r="BG144" i="1"/>
  <c r="BJ143" i="1"/>
  <c r="BC143" i="1"/>
  <c r="BJ139" i="1"/>
  <c r="BE139" i="1"/>
  <c r="BD138" i="1"/>
  <c r="BL111" i="9"/>
  <c r="BI111" i="9"/>
  <c r="BC230" i="9"/>
  <c r="BG223" i="9"/>
  <c r="BM144" i="9"/>
  <c r="BI144" i="9"/>
  <c r="BE134" i="9"/>
  <c r="BL141" i="9"/>
  <c r="BF141" i="9"/>
  <c r="AT131" i="9"/>
  <c r="BA135" i="9"/>
  <c r="BF135" i="9"/>
  <c r="BL129" i="9"/>
  <c r="BI129" i="9"/>
  <c r="BM128" i="9"/>
  <c r="BA128" i="9"/>
  <c r="BJ123" i="1"/>
  <c r="BE123" i="1"/>
  <c r="BE113" i="1"/>
  <c r="BA54" i="9"/>
  <c r="BI54" i="9"/>
  <c r="AT205" i="9"/>
  <c r="BC199" i="9"/>
  <c r="BL202" i="9"/>
  <c r="AX202" i="9"/>
  <c r="BI197" i="9"/>
  <c r="BD196" i="9"/>
  <c r="BL112" i="9"/>
  <c r="BC112" i="9"/>
  <c r="AT106" i="9"/>
  <c r="AS96" i="9"/>
  <c r="AS98" i="9"/>
  <c r="BK95" i="9"/>
  <c r="AY85" i="9"/>
  <c r="BJ86" i="1"/>
  <c r="BB86" i="1"/>
  <c r="AR82" i="1"/>
  <c r="BJ89" i="1"/>
  <c r="BJ79" i="1"/>
  <c r="BC79" i="1"/>
  <c r="BG59" i="1"/>
  <c r="BH57" i="1"/>
  <c r="BD55" i="1"/>
  <c r="BJ54" i="1"/>
  <c r="BH54" i="1"/>
  <c r="BA53" i="1"/>
  <c r="BC39" i="9"/>
  <c r="AS36" i="9"/>
  <c r="BE38" i="9"/>
  <c r="BM189" i="9"/>
  <c r="BI189" i="9"/>
  <c r="BA185" i="9"/>
  <c r="BA167" i="9"/>
  <c r="BB173" i="9"/>
  <c r="BE28" i="9"/>
  <c r="BG25" i="9"/>
  <c r="BL11" i="9"/>
  <c r="BC11" i="9"/>
  <c r="BL89" i="9"/>
  <c r="BC89" i="9"/>
  <c r="BE37" i="1"/>
  <c r="BJ35" i="1"/>
  <c r="AX35" i="1"/>
  <c r="BJ24" i="1"/>
  <c r="AZ24" i="1"/>
  <c r="AY22" i="1"/>
  <c r="BM71" i="9"/>
  <c r="BJ159" i="1"/>
  <c r="BJ161" i="1"/>
  <c r="BJ160" i="1"/>
  <c r="BJ26" i="1"/>
  <c r="BJ22" i="1"/>
  <c r="BE116" i="1"/>
  <c r="BJ116" i="1"/>
  <c r="BD126" i="1"/>
  <c r="BJ126" i="1"/>
  <c r="BH85" i="1"/>
  <c r="BJ85" i="1"/>
  <c r="BA165" i="1"/>
  <c r="BJ165" i="1"/>
  <c r="BE61" i="1"/>
  <c r="BJ61" i="1"/>
  <c r="BJ53" i="1"/>
  <c r="BI84" i="1"/>
  <c r="BJ84" i="1"/>
  <c r="BJ113" i="1"/>
  <c r="BJ138" i="1"/>
  <c r="BH141" i="1"/>
  <c r="BJ141" i="1"/>
  <c r="BJ202" i="1"/>
  <c r="AZ58" i="1"/>
  <c r="BJ58" i="1"/>
  <c r="BI124" i="1"/>
  <c r="BJ124" i="1"/>
  <c r="BL128" i="1"/>
  <c r="BJ128" i="1"/>
  <c r="AY40" i="1"/>
  <c r="BJ40" i="1"/>
  <c r="BI150" i="1"/>
  <c r="BJ150" i="1"/>
  <c r="AZ163" i="1"/>
  <c r="BJ163" i="1"/>
  <c r="BJ183" i="1"/>
  <c r="BJ205" i="1"/>
  <c r="AZ209" i="1"/>
  <c r="BJ209" i="1"/>
  <c r="BD83" i="1"/>
  <c r="BJ83" i="1"/>
  <c r="AZ118" i="1"/>
  <c r="BJ118" i="1"/>
  <c r="BJ55" i="1"/>
  <c r="BD87" i="1"/>
  <c r="BJ87" i="1"/>
  <c r="BJ23" i="1"/>
  <c r="BJ181" i="1"/>
  <c r="AX125" i="1"/>
  <c r="BJ125" i="1"/>
  <c r="BJ203" i="1"/>
  <c r="BJ36" i="1"/>
  <c r="BM119" i="1"/>
  <c r="BJ119" i="1"/>
  <c r="BA140" i="1"/>
  <c r="BJ140" i="1"/>
  <c r="BJ27" i="1"/>
  <c r="BB60" i="1"/>
  <c r="BJ60" i="1"/>
  <c r="BI117" i="1"/>
  <c r="BJ117" i="1"/>
  <c r="BG166" i="1"/>
  <c r="BJ166" i="1"/>
  <c r="BJ182" i="1"/>
  <c r="BM260" i="9"/>
  <c r="BL260" i="9"/>
  <c r="BH262" i="9"/>
  <c r="BL262" i="9"/>
  <c r="BM262" i="9"/>
  <c r="BL261" i="9"/>
  <c r="BM261" i="9"/>
  <c r="BM256" i="9"/>
  <c r="BL256" i="9"/>
  <c r="BM258" i="9"/>
  <c r="BL258" i="9"/>
  <c r="BM257" i="9"/>
  <c r="BL257" i="9"/>
  <c r="BM263" i="9"/>
  <c r="BL263" i="9"/>
  <c r="BM245" i="9"/>
  <c r="BL245" i="9"/>
  <c r="BG249" i="9"/>
  <c r="BL249" i="9"/>
  <c r="BM249" i="9"/>
  <c r="AY242" i="9"/>
  <c r="BL242" i="9"/>
  <c r="BM242" i="9"/>
  <c r="BB246" i="9"/>
  <c r="BL246" i="9"/>
  <c r="BM243" i="9"/>
  <c r="BL222" i="9"/>
  <c r="BM222" i="9"/>
  <c r="BM223" i="9"/>
  <c r="BM225" i="9"/>
  <c r="BL225" i="9"/>
  <c r="BF227" i="9"/>
  <c r="BM227" i="9"/>
  <c r="BL227" i="9"/>
  <c r="BM220" i="9"/>
  <c r="BL220" i="9"/>
  <c r="BL224" i="9"/>
  <c r="BM224" i="9"/>
  <c r="BF226" i="9"/>
  <c r="BM226" i="9"/>
  <c r="BL226" i="9"/>
  <c r="BL223" i="9"/>
  <c r="BM197" i="9"/>
  <c r="BL197" i="9"/>
  <c r="AZ217" i="9"/>
  <c r="BL217" i="9"/>
  <c r="BM217" i="9"/>
  <c r="BI203" i="9"/>
  <c r="BL203" i="9"/>
  <c r="AX204" i="9"/>
  <c r="BL204" i="9"/>
  <c r="BM196" i="9"/>
  <c r="BL196" i="9"/>
  <c r="BI207" i="9"/>
  <c r="BL207" i="9"/>
  <c r="BM207" i="9"/>
  <c r="BM215" i="9"/>
  <c r="BL215" i="9"/>
  <c r="BE206" i="9"/>
  <c r="BL206" i="9"/>
  <c r="BM206" i="9"/>
  <c r="BL199" i="9"/>
  <c r="BM199" i="9"/>
  <c r="AY201" i="9"/>
  <c r="BL201" i="9"/>
  <c r="BL195" i="9"/>
  <c r="BM195" i="9"/>
  <c r="BM209" i="9"/>
  <c r="BL209" i="9"/>
  <c r="BB208" i="9"/>
  <c r="BM208" i="9"/>
  <c r="BL208" i="9"/>
  <c r="BI171" i="9"/>
  <c r="BL171" i="9"/>
  <c r="BM171" i="9"/>
  <c r="BM185" i="9"/>
  <c r="BL185" i="9"/>
  <c r="BD169" i="9"/>
  <c r="BM169" i="9"/>
  <c r="BL169" i="9"/>
  <c r="AX175" i="9"/>
  <c r="BL175" i="9"/>
  <c r="BM175" i="9"/>
  <c r="BM165" i="9"/>
  <c r="BL165" i="9"/>
  <c r="BK190" i="9"/>
  <c r="BL190" i="9"/>
  <c r="BM190" i="9"/>
  <c r="BL178" i="9"/>
  <c r="BM178" i="9"/>
  <c r="BM184" i="9"/>
  <c r="BL184" i="9"/>
  <c r="BD181" i="9"/>
  <c r="BM181" i="9"/>
  <c r="BL181" i="9"/>
  <c r="BM166" i="9"/>
  <c r="BL166" i="9"/>
  <c r="BK191" i="9"/>
  <c r="BM191" i="9"/>
  <c r="BL191" i="9"/>
  <c r="BM170" i="9"/>
  <c r="BL170" i="9"/>
  <c r="BM183" i="9"/>
  <c r="BL183" i="9"/>
  <c r="BD177" i="9"/>
  <c r="BM177" i="9"/>
  <c r="BL177" i="9"/>
  <c r="BB148" i="9"/>
  <c r="BL148" i="9"/>
  <c r="BM148" i="9"/>
  <c r="BM132" i="9"/>
  <c r="BL132" i="9"/>
  <c r="BD142" i="9"/>
  <c r="BL142" i="9"/>
  <c r="BM142" i="9"/>
  <c r="BL136" i="9"/>
  <c r="BM136" i="9"/>
  <c r="BA156" i="9"/>
  <c r="BM156" i="9"/>
  <c r="BL156" i="9"/>
  <c r="BH139" i="9"/>
  <c r="BL139" i="9"/>
  <c r="BM139" i="9"/>
  <c r="BM150" i="9"/>
  <c r="BL150" i="9"/>
  <c r="BM134" i="9"/>
  <c r="BL134" i="9"/>
  <c r="BI138" i="9"/>
  <c r="BL138" i="9"/>
  <c r="BM138" i="9"/>
  <c r="BM147" i="9"/>
  <c r="BL147" i="9"/>
  <c r="BL143" i="9"/>
  <c r="BM143" i="9"/>
  <c r="BB154" i="9"/>
  <c r="BL154" i="9"/>
  <c r="BM154" i="9"/>
  <c r="AZ152" i="9"/>
  <c r="BL152" i="9"/>
  <c r="BM152" i="9"/>
  <c r="BM137" i="9"/>
  <c r="BL137" i="9"/>
  <c r="BL140" i="9"/>
  <c r="BM140" i="9"/>
  <c r="BD145" i="9"/>
  <c r="BL145" i="9"/>
  <c r="BM145" i="9"/>
  <c r="BL115" i="9"/>
  <c r="BM115" i="9"/>
  <c r="BM125" i="9"/>
  <c r="BL125" i="9"/>
  <c r="BM94" i="9"/>
  <c r="BL94" i="9"/>
  <c r="BA110" i="9"/>
  <c r="BM110" i="9"/>
  <c r="BH100" i="9"/>
  <c r="BL100" i="9"/>
  <c r="BM100" i="9"/>
  <c r="BM93" i="9"/>
  <c r="BL93" i="9"/>
  <c r="BM95" i="9"/>
  <c r="BL95" i="9"/>
  <c r="BD119" i="9"/>
  <c r="BM119" i="9"/>
  <c r="BL119" i="9"/>
  <c r="BD97" i="9"/>
  <c r="BL97" i="9"/>
  <c r="BM97" i="9"/>
  <c r="BB117" i="9"/>
  <c r="BM117" i="9"/>
  <c r="BL117" i="9"/>
  <c r="BG122" i="9"/>
  <c r="BL122" i="9"/>
  <c r="BM124" i="9"/>
  <c r="BL124" i="9"/>
  <c r="BM101" i="9"/>
  <c r="BL101" i="9"/>
  <c r="BM90" i="9"/>
  <c r="BL90" i="9"/>
  <c r="BL79" i="9"/>
  <c r="BM79" i="9"/>
  <c r="BM108" i="9"/>
  <c r="BL108" i="9"/>
  <c r="BM123" i="9"/>
  <c r="BL123" i="9"/>
  <c r="BM104" i="9"/>
  <c r="BL104" i="9"/>
  <c r="BM107" i="9"/>
  <c r="BL107" i="9"/>
  <c r="BM87" i="9"/>
  <c r="BL87" i="9"/>
  <c r="BA121" i="9"/>
  <c r="BL121" i="9"/>
  <c r="BM121" i="9"/>
  <c r="AZ99" i="9"/>
  <c r="BM99" i="9"/>
  <c r="BL99" i="9"/>
  <c r="BE69" i="9"/>
  <c r="BM69" i="9"/>
  <c r="BL69" i="9"/>
  <c r="BM62" i="9"/>
  <c r="BL62" i="9"/>
  <c r="BL59" i="9"/>
  <c r="BM59" i="9"/>
  <c r="BM55" i="9"/>
  <c r="BL55" i="9"/>
  <c r="AY72" i="9"/>
  <c r="BM72" i="9"/>
  <c r="BL72" i="9"/>
  <c r="AZ53" i="9"/>
  <c r="BL53" i="9"/>
  <c r="BM53" i="9"/>
  <c r="BH65" i="9"/>
  <c r="BL65" i="9"/>
  <c r="BM65" i="9"/>
  <c r="BM58" i="9"/>
  <c r="BL58" i="9"/>
  <c r="BM57" i="9"/>
  <c r="BL57" i="9"/>
  <c r="AZ74" i="9"/>
  <c r="BL74" i="9"/>
  <c r="BM74" i="9"/>
  <c r="BC70" i="9"/>
  <c r="BM70" i="9"/>
  <c r="BL70" i="9"/>
  <c r="BL68" i="9"/>
  <c r="BM68" i="9"/>
  <c r="BA64" i="9"/>
  <c r="BM64" i="9"/>
  <c r="BL64" i="9"/>
  <c r="BM63" i="9"/>
  <c r="BL63" i="9"/>
  <c r="BB66" i="9"/>
  <c r="BM66" i="9"/>
  <c r="BL66" i="9"/>
  <c r="BL44" i="9"/>
  <c r="BM44" i="9"/>
  <c r="BM43" i="9"/>
  <c r="BL43" i="9"/>
  <c r="BM45" i="9"/>
  <c r="BL45" i="9"/>
  <c r="BM35" i="9"/>
  <c r="BL35" i="9"/>
  <c r="BM40" i="9"/>
  <c r="BL40" i="9"/>
  <c r="BM39" i="9"/>
  <c r="BL39" i="9"/>
  <c r="BL24" i="9"/>
  <c r="BM24" i="9"/>
  <c r="BM22" i="9"/>
  <c r="BL22" i="9"/>
  <c r="BM25" i="9"/>
  <c r="BL25" i="9"/>
  <c r="BM32" i="9"/>
  <c r="BL32" i="9"/>
  <c r="BA31" i="9"/>
  <c r="BM31" i="9"/>
  <c r="BL31" i="9"/>
  <c r="BM29" i="9"/>
  <c r="BL29" i="9"/>
  <c r="BA27" i="9"/>
  <c r="BL27" i="9"/>
  <c r="BM27" i="9"/>
  <c r="BM9" i="9"/>
  <c r="BL9" i="9"/>
  <c r="BE12" i="9"/>
  <c r="BM12" i="9"/>
  <c r="BL12" i="9"/>
  <c r="BL16" i="9"/>
  <c r="BM16" i="9"/>
  <c r="BA15" i="9"/>
  <c r="BM15" i="9"/>
  <c r="BL15" i="9"/>
  <c r="BB225" i="9"/>
  <c r="BC225" i="9"/>
  <c r="BA224" i="9"/>
  <c r="BB224" i="9"/>
  <c r="BC223" i="9"/>
  <c r="BA160" i="1"/>
  <c r="BF161" i="1"/>
  <c r="AD205" i="9"/>
  <c r="L205" i="9" s="1"/>
  <c r="AM205" i="9" s="1"/>
  <c r="AL205" i="9" s="1"/>
  <c r="AK205" i="9" s="1"/>
  <c r="AJ205" i="9" s="1"/>
  <c r="AI205" i="9" s="1"/>
  <c r="K205" i="9" s="1"/>
  <c r="AR265" i="9"/>
  <c r="BB258" i="9"/>
  <c r="AU247" i="9"/>
  <c r="BA123" i="1"/>
  <c r="BM123" i="1"/>
  <c r="BL79" i="1"/>
  <c r="BE25" i="9"/>
  <c r="AY29" i="9"/>
  <c r="BB32" i="9"/>
  <c r="AD16" i="9"/>
  <c r="L16" i="9" s="1"/>
  <c r="AM16" i="9" s="1"/>
  <c r="AL16" i="9" s="1"/>
  <c r="AK16" i="9" s="1"/>
  <c r="AJ16" i="9" s="1"/>
  <c r="AI16" i="9" s="1"/>
  <c r="K16" i="9" s="1"/>
  <c r="AS17" i="9"/>
  <c r="AY9" i="9"/>
  <c r="AT63" i="1"/>
  <c r="BE87" i="9"/>
  <c r="BD101" i="9"/>
  <c r="BM54" i="1"/>
  <c r="AZ55" i="1"/>
  <c r="AD207" i="1"/>
  <c r="L207" i="1" s="1"/>
  <c r="AM207" i="1" s="1"/>
  <c r="AL207" i="1" s="1"/>
  <c r="AK207" i="1" s="1"/>
  <c r="AJ207" i="1" s="1"/>
  <c r="AI207" i="1" s="1"/>
  <c r="K207" i="1" s="1"/>
  <c r="BK196" i="9"/>
  <c r="AY202" i="9"/>
  <c r="BG202" i="9"/>
  <c r="BE195" i="9"/>
  <c r="BK195" i="9"/>
  <c r="BB199" i="9"/>
  <c r="AZ209" i="9"/>
  <c r="BH209" i="9"/>
  <c r="BG197" i="9"/>
  <c r="BE196" i="9"/>
  <c r="AE208" i="9"/>
  <c r="AL217" i="9"/>
  <c r="AK217" i="9" s="1"/>
  <c r="AJ217" i="9" s="1"/>
  <c r="AI217" i="9" s="1"/>
  <c r="K217" i="9" s="1"/>
  <c r="BI170" i="9"/>
  <c r="BD170" i="9"/>
  <c r="BE166" i="9"/>
  <c r="AX166" i="9"/>
  <c r="BI165" i="9"/>
  <c r="AY165" i="9"/>
  <c r="BD178" i="9"/>
  <c r="AX178" i="9"/>
  <c r="BA184" i="9"/>
  <c r="AS187" i="9"/>
  <c r="BA55" i="9"/>
  <c r="BC55" i="9"/>
  <c r="BC58" i="9"/>
  <c r="BA58" i="9"/>
  <c r="BA57" i="9"/>
  <c r="BG57" i="9"/>
  <c r="AY61" i="9"/>
  <c r="AZ61" i="9"/>
  <c r="BC68" i="9"/>
  <c r="BA68" i="9"/>
  <c r="BG62" i="9"/>
  <c r="BC62" i="9"/>
  <c r="BA63" i="9"/>
  <c r="AY63" i="9"/>
  <c r="BG54" i="9"/>
  <c r="BM54" i="9"/>
  <c r="BM130" i="9"/>
  <c r="BL130" i="9"/>
  <c r="AX137" i="9"/>
  <c r="BA137" i="9"/>
  <c r="AX132" i="9"/>
  <c r="BH129" i="9"/>
  <c r="BM129" i="9"/>
  <c r="BI136" i="9"/>
  <c r="BF136" i="9"/>
  <c r="BH134" i="9"/>
  <c r="BA134" i="9"/>
  <c r="BE140" i="9"/>
  <c r="BL144" i="9"/>
  <c r="BB144" i="9"/>
  <c r="AX128" i="9"/>
  <c r="BL128" i="9"/>
  <c r="BA141" i="9"/>
  <c r="BM141" i="9"/>
  <c r="BA155" i="9"/>
  <c r="BD155" i="9"/>
  <c r="BH149" i="9"/>
  <c r="BL149" i="9"/>
  <c r="AX140" i="9"/>
  <c r="BJ147" i="9"/>
  <c r="BA147" i="9"/>
  <c r="BF143" i="9"/>
  <c r="AZ143" i="9"/>
  <c r="BF138" i="9"/>
  <c r="AD47" i="9"/>
  <c r="L47" i="9" s="1"/>
  <c r="AM47" i="9" s="1"/>
  <c r="AL47" i="9" s="1"/>
  <c r="AK47" i="9" s="1"/>
  <c r="AJ47" i="9" s="1"/>
  <c r="AI47" i="9" s="1"/>
  <c r="K47" i="9" s="1"/>
  <c r="AR47" i="9"/>
  <c r="AY260" i="9"/>
  <c r="BA257" i="9"/>
  <c r="BD257" i="9"/>
  <c r="BD245" i="9"/>
  <c r="BD243" i="9"/>
  <c r="AZ94" i="9"/>
  <c r="BI95" i="9"/>
  <c r="AX90" i="9"/>
  <c r="BF90" i="9"/>
  <c r="AL60" i="1"/>
  <c r="AK60" i="1" s="1"/>
  <c r="AJ60" i="1" s="1"/>
  <c r="AI60" i="1" s="1"/>
  <c r="K60" i="1" s="1"/>
  <c r="AX97" i="9"/>
  <c r="BI97" i="9"/>
  <c r="BF105" i="9"/>
  <c r="BG105" i="9"/>
  <c r="BA115" i="9"/>
  <c r="BF115" i="9"/>
  <c r="AX89" i="9"/>
  <c r="BM89" i="9"/>
  <c r="BF95" i="9"/>
  <c r="AZ87" i="9"/>
  <c r="BD112" i="9"/>
  <c r="AX112" i="9"/>
  <c r="BD111" i="9"/>
  <c r="BM111" i="9"/>
  <c r="BB108" i="9"/>
  <c r="BK108" i="9"/>
  <c r="BM103" i="9"/>
  <c r="BE103" i="9"/>
  <c r="BA93" i="9"/>
  <c r="BI93" i="9"/>
  <c r="BF104" i="9"/>
  <c r="BA104" i="9"/>
  <c r="BE107" i="9"/>
  <c r="AX107" i="9"/>
  <c r="AD130" i="1"/>
  <c r="L130" i="1" s="1"/>
  <c r="AM130" i="1" s="1"/>
  <c r="AL130" i="1" s="1"/>
  <c r="AK130" i="1" s="1"/>
  <c r="AJ130" i="1" s="1"/>
  <c r="AI130" i="1" s="1"/>
  <c r="K130" i="1" s="1"/>
  <c r="AD27" i="9"/>
  <c r="L27" i="9" s="1"/>
  <c r="AM27" i="9" s="1"/>
  <c r="AL27" i="9" s="1"/>
  <c r="AK27" i="9" s="1"/>
  <c r="AJ27" i="9" s="1"/>
  <c r="AI27" i="9" s="1"/>
  <c r="K27" i="9" s="1"/>
  <c r="BE24" i="9"/>
  <c r="BI22" i="9"/>
  <c r="AY16" i="9"/>
  <c r="BM11" i="9"/>
  <c r="AD206" i="9"/>
  <c r="L206" i="9" s="1"/>
  <c r="AM206" i="9" s="1"/>
  <c r="AL206" i="9" s="1"/>
  <c r="AK206" i="9" s="1"/>
  <c r="AJ206" i="9" s="1"/>
  <c r="AI206" i="9" s="1"/>
  <c r="K206" i="9" s="1"/>
  <c r="AR198" i="9"/>
  <c r="BB203" i="9"/>
  <c r="AX195" i="9"/>
  <c r="BJ202" i="9"/>
  <c r="BI202" i="9"/>
  <c r="AE215" i="9"/>
  <c r="BI217" i="9"/>
  <c r="BL71" i="9"/>
  <c r="BE207" i="1"/>
  <c r="AZ205" i="1"/>
  <c r="BJ204" i="1"/>
  <c r="BD203" i="1"/>
  <c r="BF202" i="1"/>
  <c r="BI183" i="1"/>
  <c r="BI182" i="1"/>
  <c r="BF181" i="1"/>
  <c r="AL181" i="1"/>
  <c r="AK181" i="1" s="1"/>
  <c r="AJ181" i="1" s="1"/>
  <c r="AI181" i="1" s="1"/>
  <c r="K181" i="1" s="1"/>
  <c r="BG180" i="1"/>
  <c r="BE159" i="1"/>
  <c r="BE227" i="9"/>
  <c r="BE226" i="9"/>
  <c r="BB223" i="9"/>
  <c r="AZ220" i="9"/>
  <c r="BB185" i="9"/>
  <c r="BF183" i="9"/>
  <c r="AR182" i="9"/>
  <c r="AD181" i="9"/>
  <c r="L181" i="9" s="1"/>
  <c r="AM181" i="9" s="1"/>
  <c r="AL181" i="9" s="1"/>
  <c r="AK181" i="9" s="1"/>
  <c r="AJ181" i="9" s="1"/>
  <c r="AI181" i="9" s="1"/>
  <c r="K181" i="9" s="1"/>
  <c r="AU174" i="9"/>
  <c r="AX170" i="9"/>
  <c r="AU179" i="9"/>
  <c r="BE171" i="9"/>
  <c r="BD171" i="9"/>
  <c r="BI169" i="9"/>
  <c r="AX201" i="9"/>
  <c r="AY215" i="9"/>
  <c r="BK199" i="9"/>
  <c r="BK197" i="9"/>
  <c r="BI124" i="9"/>
  <c r="AM148" i="1"/>
  <c r="AL148" i="1" s="1"/>
  <c r="AK148" i="1" s="1"/>
  <c r="AJ148" i="1" s="1"/>
  <c r="AI148" i="1" s="1"/>
  <c r="K148" i="1" s="1"/>
  <c r="AR137" i="1"/>
  <c r="BD145" i="1"/>
  <c r="AY143" i="1"/>
  <c r="BG139" i="1"/>
  <c r="BI139" i="1"/>
  <c r="BE148" i="9"/>
  <c r="BI148" i="9"/>
  <c r="BM135" i="9"/>
  <c r="BL135" i="9"/>
  <c r="BI110" i="9"/>
  <c r="BL110" i="9"/>
  <c r="AZ123" i="9"/>
  <c r="BA123" i="9"/>
  <c r="BI109" i="9"/>
  <c r="BB109" i="9"/>
  <c r="BE79" i="9"/>
  <c r="BD79" i="9"/>
  <c r="AZ150" i="9"/>
  <c r="BB152" i="9"/>
  <c r="BB142" i="9"/>
  <c r="AS133" i="9"/>
  <c r="AZ130" i="9"/>
  <c r="BD129" i="9"/>
  <c r="AZ88" i="1"/>
  <c r="AR81" i="1"/>
  <c r="BJ81" i="1" s="1"/>
  <c r="BI80" i="1"/>
  <c r="BI41" i="1"/>
  <c r="AX38" i="1"/>
  <c r="BE36" i="1"/>
  <c r="BA37" i="1"/>
  <c r="AZ35" i="1"/>
  <c r="AZ115" i="9"/>
  <c r="AZ122" i="9"/>
  <c r="BM122" i="9"/>
  <c r="BA112" i="9"/>
  <c r="BM112" i="9"/>
  <c r="BA100" i="9"/>
  <c r="BE100" i="9"/>
  <c r="BC90" i="9"/>
  <c r="BI90" i="9"/>
  <c r="AX45" i="9"/>
  <c r="BB44" i="9"/>
  <c r="BD43" i="9"/>
  <c r="BD39" i="9"/>
  <c r="BI35" i="9"/>
  <c r="BF40" i="9"/>
  <c r="AX40" i="9"/>
  <c r="BH121" i="1"/>
  <c r="BE121" i="1"/>
  <c r="AZ113" i="1"/>
  <c r="AF56" i="1"/>
  <c r="AZ53" i="1"/>
  <c r="AY23" i="1"/>
  <c r="AZ27" i="1"/>
  <c r="AX26" i="1"/>
  <c r="AZ26" i="1"/>
  <c r="BE25" i="1"/>
  <c r="BI22" i="1"/>
  <c r="AZ72" i="9"/>
  <c r="BK59" i="9"/>
  <c r="AT60" i="9"/>
  <c r="BJ65" i="9"/>
  <c r="BE65" i="9"/>
  <c r="BA71" i="9"/>
  <c r="BB69" i="9"/>
  <c r="BC69" i="9"/>
  <c r="BC59" i="9"/>
  <c r="AZ55" i="9"/>
  <c r="AL159" i="1"/>
  <c r="AK159" i="1" s="1"/>
  <c r="AJ159" i="1" s="1"/>
  <c r="AI159" i="1" s="1"/>
  <c r="K159" i="1" s="1"/>
  <c r="AX181" i="1"/>
  <c r="AY261" i="9"/>
  <c r="AD262" i="9"/>
  <c r="L262" i="9" s="1"/>
  <c r="AM262" i="9" s="1"/>
  <c r="AL262" i="9" s="1"/>
  <c r="AK262" i="9" s="1"/>
  <c r="AJ262" i="9" s="1"/>
  <c r="AI262" i="9" s="1"/>
  <c r="K262" i="9" s="1"/>
  <c r="AD248" i="9"/>
  <c r="L248" i="9" s="1"/>
  <c r="AM248" i="9" s="1"/>
  <c r="AL248" i="9" s="1"/>
  <c r="AK248" i="9" s="1"/>
  <c r="AJ248" i="9" s="1"/>
  <c r="AI248" i="9" s="1"/>
  <c r="K248" i="9" s="1"/>
  <c r="AS248" i="9"/>
  <c r="AX202" i="1"/>
  <c r="AT162" i="1"/>
  <c r="BK221" i="9"/>
  <c r="AR221" i="9"/>
  <c r="BA221" i="9" s="1"/>
  <c r="BG224" i="9"/>
  <c r="BA225" i="9"/>
  <c r="BG220" i="9"/>
  <c r="AR200" i="9"/>
  <c r="AX200" i="9" s="1"/>
  <c r="BG35" i="9"/>
  <c r="AS26" i="9"/>
  <c r="AL12" i="9"/>
  <c r="AK12" i="9" s="1"/>
  <c r="AJ12" i="9" s="1"/>
  <c r="AI12" i="9" s="1"/>
  <c r="K12" i="9" s="1"/>
  <c r="BL189" i="9"/>
  <c r="BE86" i="1"/>
  <c r="BL61" i="9"/>
  <c r="BL54" i="9"/>
  <c r="BK54" i="9"/>
  <c r="BG64" i="9"/>
  <c r="BA53" i="9"/>
  <c r="BB53" i="9"/>
  <c r="BD71" i="9"/>
  <c r="AY62" i="9"/>
  <c r="AS114" i="9"/>
  <c r="AR114" i="9" s="1"/>
  <c r="BE108" i="9"/>
  <c r="AX110" i="9"/>
  <c r="AY110" i="9"/>
  <c r="BE93" i="9"/>
  <c r="AT39" i="1"/>
  <c r="BG37" i="1"/>
  <c r="BE23" i="1"/>
  <c r="BB204" i="1"/>
  <c r="BG159" i="1"/>
  <c r="BL155" i="9"/>
  <c r="AL144" i="9"/>
  <c r="AK144" i="9" s="1"/>
  <c r="AJ144" i="9" s="1"/>
  <c r="AI144" i="9" s="1"/>
  <c r="K144" i="9" s="1"/>
  <c r="BD144" i="9"/>
  <c r="BD141" i="9"/>
  <c r="AL129" i="9"/>
  <c r="AK129" i="9" s="1"/>
  <c r="AJ129" i="9" s="1"/>
  <c r="AI129" i="9" s="1"/>
  <c r="K129" i="9" s="1"/>
  <c r="BE22" i="1"/>
  <c r="BI53" i="1"/>
  <c r="BE138" i="1"/>
  <c r="BG25" i="1"/>
  <c r="BF144" i="1"/>
  <c r="BE35" i="1"/>
  <c r="BC84" i="1"/>
  <c r="BC24" i="1"/>
  <c r="BA36" i="1"/>
  <c r="BJ38" i="1"/>
  <c r="BH118" i="1"/>
  <c r="BG262" i="9"/>
  <c r="BA256" i="9"/>
  <c r="BD258" i="9"/>
  <c r="AZ245" i="9"/>
  <c r="BM246" i="9"/>
  <c r="AE244" i="9"/>
  <c r="AY243" i="9"/>
  <c r="AT244" i="9"/>
  <c r="BA242" i="9"/>
  <c r="BJ39" i="9"/>
  <c r="AL35" i="9"/>
  <c r="AK35" i="9" s="1"/>
  <c r="AJ35" i="9" s="1"/>
  <c r="AI35" i="9" s="1"/>
  <c r="K35" i="9" s="1"/>
  <c r="AM38" i="9"/>
  <c r="AL38" i="9" s="1"/>
  <c r="AK38" i="9" s="1"/>
  <c r="AJ38" i="9" s="1"/>
  <c r="AI38" i="9" s="1"/>
  <c r="K38" i="9" s="1"/>
  <c r="BG22" i="9"/>
  <c r="BG24" i="9"/>
  <c r="BF15" i="9"/>
  <c r="AT14" i="9"/>
  <c r="BD12" i="9"/>
  <c r="BG11" i="9"/>
  <c r="AL9" i="9"/>
  <c r="AK9" i="9" s="1"/>
  <c r="AJ9" i="9" s="1"/>
  <c r="AI9" i="9" s="1"/>
  <c r="K9" i="9" s="1"/>
  <c r="AD186" i="9"/>
  <c r="L186" i="9" s="1"/>
  <c r="AM186" i="9" s="1"/>
  <c r="AL186" i="9" s="1"/>
  <c r="AK186" i="9" s="1"/>
  <c r="AJ186" i="9" s="1"/>
  <c r="AI186" i="9" s="1"/>
  <c r="K186" i="9" s="1"/>
  <c r="BD185" i="9"/>
  <c r="AT176" i="9"/>
  <c r="AZ169" i="9"/>
  <c r="AM169" i="9"/>
  <c r="AL169" i="9" s="1"/>
  <c r="AK169" i="9" s="1"/>
  <c r="AJ169" i="9" s="1"/>
  <c r="AI169" i="9" s="1"/>
  <c r="K169" i="9" s="1"/>
  <c r="AL166" i="9"/>
  <c r="AK166" i="9" s="1"/>
  <c r="AJ166" i="9" s="1"/>
  <c r="AI166" i="9" s="1"/>
  <c r="K166" i="9" s="1"/>
  <c r="AY166" i="9"/>
  <c r="BA165" i="9"/>
  <c r="AL140" i="1"/>
  <c r="AK140" i="1" s="1"/>
  <c r="AJ140" i="1" s="1"/>
  <c r="AI140" i="1" s="1"/>
  <c r="K140" i="1" s="1"/>
  <c r="AM144" i="1"/>
  <c r="AL144" i="1" s="1"/>
  <c r="AK144" i="1" s="1"/>
  <c r="AJ144" i="1" s="1"/>
  <c r="AI144" i="1" s="1"/>
  <c r="K144" i="1" s="1"/>
  <c r="BJ144" i="1"/>
  <c r="AZ143" i="1"/>
  <c r="BC140" i="1"/>
  <c r="AD139" i="1"/>
  <c r="L139" i="1" s="1"/>
  <c r="AM139" i="1" s="1"/>
  <c r="AL139" i="1" s="1"/>
  <c r="AK139" i="1" s="1"/>
  <c r="AJ139" i="1" s="1"/>
  <c r="AI139" i="1" s="1"/>
  <c r="K139" i="1" s="1"/>
  <c r="BA141" i="1"/>
  <c r="BI138" i="1"/>
  <c r="BD119" i="1"/>
  <c r="BC113" i="1"/>
  <c r="AX116" i="1"/>
  <c r="BB24" i="1"/>
  <c r="BD35" i="1"/>
  <c r="AM25" i="1"/>
  <c r="BD223" i="9"/>
  <c r="BA222" i="9"/>
  <c r="AY199" i="9"/>
  <c r="BD198" i="9"/>
  <c r="AX196" i="9"/>
  <c r="BE197" i="9"/>
  <c r="AM71" i="9"/>
  <c r="AL71" i="9" s="1"/>
  <c r="AK71" i="9" s="1"/>
  <c r="AJ71" i="9" s="1"/>
  <c r="AI71" i="9" s="1"/>
  <c r="K71" i="9" s="1"/>
  <c r="BA70" i="9"/>
  <c r="BB71" i="9"/>
  <c r="AM65" i="9"/>
  <c r="AL65" i="9" s="1"/>
  <c r="AK65" i="9" s="1"/>
  <c r="AJ65" i="9" s="1"/>
  <c r="AI65" i="9" s="1"/>
  <c r="K65" i="9" s="1"/>
  <c r="BI64" i="9"/>
  <c r="BK65" i="9"/>
  <c r="BM61" i="9"/>
  <c r="AX62" i="9"/>
  <c r="AL56" i="9"/>
  <c r="AK56" i="9" s="1"/>
  <c r="AJ56" i="9" s="1"/>
  <c r="AI56" i="9" s="1"/>
  <c r="K56" i="9" s="1"/>
  <c r="BD86" i="1"/>
  <c r="AX83" i="1"/>
  <c r="AY85" i="1"/>
  <c r="BB84" i="1"/>
  <c r="AD81" i="1"/>
  <c r="L81" i="1" s="1"/>
  <c r="AM81" i="1" s="1"/>
  <c r="AL81" i="1" s="1"/>
  <c r="AK81" i="1" s="1"/>
  <c r="AJ81" i="1" s="1"/>
  <c r="AI81" i="1" s="1"/>
  <c r="K81" i="1" s="1"/>
  <c r="AR78" i="1"/>
  <c r="AM80" i="1"/>
  <c r="AL80" i="1" s="1"/>
  <c r="AK80" i="1" s="1"/>
  <c r="AJ80" i="1" s="1"/>
  <c r="AI80" i="1" s="1"/>
  <c r="K80" i="1" s="1"/>
  <c r="BL53" i="1"/>
  <c r="AY69" i="9"/>
  <c r="BA69" i="9"/>
  <c r="BK109" i="9"/>
  <c r="BL109" i="9"/>
  <c r="BM105" i="9"/>
  <c r="AE107" i="9"/>
  <c r="AD107" i="9" s="1"/>
  <c r="L107" i="9" s="1"/>
  <c r="AM107" i="9" s="1"/>
  <c r="AL107" i="9" s="1"/>
  <c r="AK107" i="9" s="1"/>
  <c r="AJ107" i="9" s="1"/>
  <c r="AI107" i="9" s="1"/>
  <c r="K107" i="9" s="1"/>
  <c r="BC108" i="9"/>
  <c r="BL105" i="9"/>
  <c r="AE98" i="9"/>
  <c r="AE89" i="9"/>
  <c r="BC93" i="9"/>
  <c r="AS116" i="9"/>
  <c r="AE94" i="9"/>
  <c r="AZ100" i="9"/>
  <c r="BA90" i="9"/>
  <c r="BC79" i="9"/>
  <c r="AY112" i="9"/>
  <c r="AZ112" i="9"/>
  <c r="BD103" i="9"/>
  <c r="BL103" i="9"/>
  <c r="BC109" i="9"/>
  <c r="AR82" i="9"/>
  <c r="AM95" i="9"/>
  <c r="AL95" i="9" s="1"/>
  <c r="AK95" i="9" s="1"/>
  <c r="AJ95" i="9" s="1"/>
  <c r="AI95" i="9" s="1"/>
  <c r="K95" i="9" s="1"/>
  <c r="AE59" i="9"/>
  <c r="AD59" i="9" s="1"/>
  <c r="L59" i="9" s="1"/>
  <c r="AM59" i="9" s="1"/>
  <c r="AL59" i="9" s="1"/>
  <c r="AK59" i="9" s="1"/>
  <c r="AJ59" i="9" s="1"/>
  <c r="AI59" i="9" s="1"/>
  <c r="K59" i="9" s="1"/>
  <c r="BC54" i="9"/>
  <c r="AY53" i="9"/>
  <c r="BJ37" i="1"/>
  <c r="BM38" i="1"/>
  <c r="AZ36" i="1"/>
  <c r="BJ25" i="1"/>
  <c r="BD23" i="1"/>
  <c r="BD22" i="1"/>
  <c r="BF13" i="9" l="1"/>
  <c r="AT13" i="9"/>
  <c r="AS13" i="9" s="1"/>
  <c r="AT44" i="1"/>
  <c r="BH9" i="1"/>
  <c r="AM233" i="9"/>
  <c r="AL233" i="9" s="1"/>
  <c r="AK233" i="9" s="1"/>
  <c r="AJ233" i="9" s="1"/>
  <c r="AI233" i="9" s="1"/>
  <c r="K233" i="9" s="1"/>
  <c r="AT233" i="9"/>
  <c r="AT161" i="9"/>
  <c r="AS153" i="9"/>
  <c r="AT160" i="9"/>
  <c r="AR67" i="9"/>
  <c r="BI67" i="9" s="1"/>
  <c r="AR56" i="1"/>
  <c r="BF56" i="1" s="1"/>
  <c r="BF6" i="1" s="1"/>
  <c r="BE137" i="1"/>
  <c r="BA137" i="1"/>
  <c r="BE172" i="9"/>
  <c r="BD172" i="9"/>
  <c r="BM162" i="1"/>
  <c r="BM6" i="1" s="1"/>
  <c r="AS162" i="1"/>
  <c r="AT151" i="9"/>
  <c r="AR158" i="9"/>
  <c r="BF158" i="9" s="1"/>
  <c r="BB198" i="9"/>
  <c r="BA198" i="9"/>
  <c r="BI200" i="9"/>
  <c r="BJ200" i="9"/>
  <c r="AS23" i="9"/>
  <c r="AY82" i="1"/>
  <c r="AY6" i="1" s="1"/>
  <c r="BJ82" i="1"/>
  <c r="BI41" i="9"/>
  <c r="BL41" i="9"/>
  <c r="BM41" i="9"/>
  <c r="BE13" i="9"/>
  <c r="BL13" i="9"/>
  <c r="BM13" i="9"/>
  <c r="AS205" i="9"/>
  <c r="BL221" i="9"/>
  <c r="AY221" i="9"/>
  <c r="AS131" i="9"/>
  <c r="AR131" i="9" s="1"/>
  <c r="AY131" i="9" s="1"/>
  <c r="AS106" i="9"/>
  <c r="AR96" i="9"/>
  <c r="AR98" i="9"/>
  <c r="BH78" i="1"/>
  <c r="BH6" i="1" s="1"/>
  <c r="BE78" i="1"/>
  <c r="AR36" i="9"/>
  <c r="BE36" i="9" s="1"/>
  <c r="BJ162" i="1"/>
  <c r="BL6" i="1"/>
  <c r="AX137" i="1"/>
  <c r="BJ137" i="1"/>
  <c r="BE265" i="9"/>
  <c r="BM265" i="9"/>
  <c r="BL265" i="9"/>
  <c r="BK200" i="9"/>
  <c r="BL200" i="9"/>
  <c r="AX198" i="9"/>
  <c r="BM198" i="9"/>
  <c r="BL198" i="9"/>
  <c r="BF182" i="9"/>
  <c r="BM182" i="9"/>
  <c r="BL182" i="9"/>
  <c r="BM114" i="9"/>
  <c r="BL114" i="9"/>
  <c r="BL82" i="9"/>
  <c r="BM82" i="9"/>
  <c r="BI47" i="9"/>
  <c r="BM47" i="9"/>
  <c r="BL47" i="9"/>
  <c r="AT247" i="9"/>
  <c r="AR26" i="9"/>
  <c r="AR17" i="9"/>
  <c r="AS63" i="1"/>
  <c r="BB114" i="9"/>
  <c r="BF114" i="9"/>
  <c r="BE198" i="9"/>
  <c r="BK198" i="9"/>
  <c r="AD208" i="9"/>
  <c r="L208" i="9" s="1"/>
  <c r="AM208" i="9" s="1"/>
  <c r="AL208" i="9" s="1"/>
  <c r="AK208" i="9" s="1"/>
  <c r="AJ208" i="9" s="1"/>
  <c r="AI208" i="9" s="1"/>
  <c r="K208" i="9" s="1"/>
  <c r="AR187" i="9"/>
  <c r="BE221" i="9"/>
  <c r="BM221" i="9"/>
  <c r="AZ82" i="9"/>
  <c r="BK82" i="9"/>
  <c r="L63" i="1"/>
  <c r="AD215" i="9"/>
  <c r="L215" i="9" s="1"/>
  <c r="AM215" i="9" s="1"/>
  <c r="AL215" i="9" s="1"/>
  <c r="AK215" i="9" s="1"/>
  <c r="AJ215" i="9" s="1"/>
  <c r="AI215" i="9" s="1"/>
  <c r="K215" i="9" s="1"/>
  <c r="AT174" i="9"/>
  <c r="AT179" i="9"/>
  <c r="BB200" i="9"/>
  <c r="BE200" i="9"/>
  <c r="BJ82" i="9"/>
  <c r="BA82" i="9"/>
  <c r="AR133" i="9"/>
  <c r="BD114" i="9"/>
  <c r="AZ114" i="9"/>
  <c r="AE56" i="1"/>
  <c r="AS60" i="9"/>
  <c r="AS39" i="1"/>
  <c r="AL25" i="1"/>
  <c r="AK25" i="1" s="1"/>
  <c r="AJ25" i="1" s="1"/>
  <c r="AI25" i="1" s="1"/>
  <c r="K25" i="1" s="1"/>
  <c r="AR248" i="9"/>
  <c r="AS14" i="9"/>
  <c r="BA6" i="1"/>
  <c r="BC6" i="1"/>
  <c r="BJ78" i="1"/>
  <c r="BG78" i="1"/>
  <c r="BG6" i="1" s="1"/>
  <c r="AD244" i="9"/>
  <c r="L244" i="9" s="1"/>
  <c r="AM244" i="9" s="1"/>
  <c r="AL244" i="9" s="1"/>
  <c r="AK244" i="9" s="1"/>
  <c r="AJ244" i="9" s="1"/>
  <c r="AI244" i="9" s="1"/>
  <c r="K244" i="9" s="1"/>
  <c r="AS244" i="9"/>
  <c r="AS176" i="9"/>
  <c r="BB6" i="1"/>
  <c r="AD98" i="9"/>
  <c r="L98" i="9" s="1"/>
  <c r="AM98" i="9" s="1"/>
  <c r="AL98" i="9" s="1"/>
  <c r="AK98" i="9" s="1"/>
  <c r="AJ98" i="9" s="1"/>
  <c r="AI98" i="9" s="1"/>
  <c r="K98" i="9" s="1"/>
  <c r="AD89" i="9"/>
  <c r="L89" i="9" s="1"/>
  <c r="AM89" i="9" s="1"/>
  <c r="AL89" i="9" s="1"/>
  <c r="AK89" i="9" s="1"/>
  <c r="AJ89" i="9" s="1"/>
  <c r="AI89" i="9" s="1"/>
  <c r="K89" i="9" s="1"/>
  <c r="AR116" i="9"/>
  <c r="AD94" i="9"/>
  <c r="L94" i="9" s="1"/>
  <c r="AM94" i="9" s="1"/>
  <c r="AL94" i="9" s="1"/>
  <c r="AK94" i="9" s="1"/>
  <c r="AJ94" i="9" s="1"/>
  <c r="AI94" i="9" s="1"/>
  <c r="K94" i="9" s="1"/>
  <c r="BB82" i="9"/>
  <c r="BI82" i="9"/>
  <c r="AS44" i="1" l="1"/>
  <c r="BJ39" i="1"/>
  <c r="AR39" i="1"/>
  <c r="AX39" i="1" s="1"/>
  <c r="AX6" i="1" s="1"/>
  <c r="AS233" i="9"/>
  <c r="AS161" i="9"/>
  <c r="AS160" i="9"/>
  <c r="AR153" i="9"/>
  <c r="BB153" i="9" s="1"/>
  <c r="AS151" i="9"/>
  <c r="BI26" i="9"/>
  <c r="BH26" i="9"/>
  <c r="BF23" i="9"/>
  <c r="AR23" i="9"/>
  <c r="BE23" i="9" s="1"/>
  <c r="BB187" i="9"/>
  <c r="BJ187" i="9"/>
  <c r="AR162" i="1"/>
  <c r="BD162" i="1" s="1"/>
  <c r="BD6" i="1" s="1"/>
  <c r="BC98" i="9"/>
  <c r="BE98" i="9"/>
  <c r="BE96" i="9"/>
  <c r="BA96" i="9"/>
  <c r="AY133" i="9"/>
  <c r="BJ133" i="9"/>
  <c r="BE131" i="9"/>
  <c r="BL131" i="9"/>
  <c r="BM131" i="9"/>
  <c r="BC96" i="9"/>
  <c r="BM96" i="9"/>
  <c r="BL96" i="9"/>
  <c r="BA98" i="9"/>
  <c r="BM98" i="9"/>
  <c r="BL98" i="9"/>
  <c r="AX36" i="9"/>
  <c r="BL36" i="9"/>
  <c r="BM36" i="9"/>
  <c r="AR205" i="9"/>
  <c r="AR106" i="9"/>
  <c r="BJ106" i="9" s="1"/>
  <c r="BL248" i="9"/>
  <c r="BM248" i="9"/>
  <c r="AY187" i="9"/>
  <c r="BM187" i="9"/>
  <c r="BL187" i="9"/>
  <c r="BH133" i="9"/>
  <c r="BL133" i="9"/>
  <c r="BM133" i="9"/>
  <c r="BL116" i="9"/>
  <c r="BM116" i="9"/>
  <c r="BD26" i="9"/>
  <c r="BM26" i="9"/>
  <c r="BL26" i="9"/>
  <c r="BE17" i="9"/>
  <c r="BL17" i="9"/>
  <c r="BM17" i="9"/>
  <c r="AS247" i="9"/>
  <c r="BK6" i="9"/>
  <c r="AR63" i="1"/>
  <c r="AZ6" i="9"/>
  <c r="AM63" i="1"/>
  <c r="AL63" i="1" s="1"/>
  <c r="AK63" i="1" s="1"/>
  <c r="AJ63" i="1" s="1"/>
  <c r="AI63" i="1" s="1"/>
  <c r="BD133" i="9"/>
  <c r="BE133" i="9"/>
  <c r="BH248" i="9"/>
  <c r="BI248" i="9"/>
  <c r="AD56" i="1"/>
  <c r="L56" i="1" s="1"/>
  <c r="AM56" i="1" s="1"/>
  <c r="AL56" i="1" s="1"/>
  <c r="AK56" i="1" s="1"/>
  <c r="AJ56" i="1" s="1"/>
  <c r="AI56" i="1" s="1"/>
  <c r="K56" i="1" s="1"/>
  <c r="BG116" i="9"/>
  <c r="BE116" i="9"/>
  <c r="AS174" i="9"/>
  <c r="AS179" i="9"/>
  <c r="AZ39" i="1"/>
  <c r="AZ6" i="1" s="1"/>
  <c r="AR60" i="9"/>
  <c r="AR14" i="9"/>
  <c r="BA116" i="9"/>
  <c r="BB116" i="9"/>
  <c r="AR244" i="9"/>
  <c r="BA244" i="9" s="1"/>
  <c r="AR176" i="9"/>
  <c r="BE176" i="9" s="1"/>
  <c r="AR44" i="1" l="1"/>
  <c r="BI44" i="1" s="1"/>
  <c r="BI6" i="1" s="1"/>
  <c r="AR233" i="9"/>
  <c r="BD233" i="9" s="1"/>
  <c r="AR161" i="9"/>
  <c r="BB161" i="9" s="1"/>
  <c r="AR160" i="9"/>
  <c r="AY160" i="9" s="1"/>
  <c r="AR151" i="9"/>
  <c r="BJ151" i="9" s="1"/>
  <c r="BC60" i="9"/>
  <c r="BE60" i="9"/>
  <c r="BE6" i="9" s="1"/>
  <c r="BJ205" i="9"/>
  <c r="BB205" i="9"/>
  <c r="BA14" i="9"/>
  <c r="BJ14" i="9"/>
  <c r="BF205" i="9"/>
  <c r="BL205" i="9"/>
  <c r="BB106" i="9"/>
  <c r="BM106" i="9"/>
  <c r="BL106" i="9"/>
  <c r="BL244" i="9"/>
  <c r="BF244" i="9"/>
  <c r="BE63" i="1"/>
  <c r="BE6" i="1" s="1"/>
  <c r="BJ63" i="1"/>
  <c r="BJ6" i="1" s="1"/>
  <c r="BL176" i="9"/>
  <c r="BM176" i="9"/>
  <c r="BA60" i="9"/>
  <c r="BM60" i="9"/>
  <c r="BL60" i="9"/>
  <c r="BL14" i="9"/>
  <c r="BM14" i="9"/>
  <c r="AR247" i="9"/>
  <c r="K63" i="1"/>
  <c r="BB60" i="9"/>
  <c r="BG60" i="9"/>
  <c r="AY244" i="9"/>
  <c r="BM244" i="9"/>
  <c r="BG14" i="9"/>
  <c r="BH14" i="9"/>
  <c r="AR174" i="9"/>
  <c r="BJ176" i="9"/>
  <c r="BA176" i="9"/>
  <c r="AR179" i="9"/>
  <c r="BJ179" i="9" s="1"/>
  <c r="AY6" i="9" l="1"/>
  <c r="BB6" i="9"/>
  <c r="BF174" i="9"/>
  <c r="BF6" i="9" s="1"/>
  <c r="BA174" i="9"/>
  <c r="BH174" i="9"/>
  <c r="BH6" i="9" s="1"/>
  <c r="BC174" i="9"/>
  <c r="BC6" i="9" s="1"/>
  <c r="BJ6" i="9"/>
  <c r="AX247" i="9"/>
  <c r="AX6" i="9" s="1"/>
  <c r="BM247" i="9"/>
  <c r="BL247" i="9"/>
  <c r="BM179" i="9"/>
  <c r="BL179" i="9"/>
  <c r="BM174" i="9"/>
  <c r="BL174" i="9"/>
  <c r="BG6" i="9"/>
  <c r="BI179" i="9"/>
  <c r="BA179" i="9"/>
  <c r="BD174" i="9"/>
  <c r="BD6" i="9" s="1"/>
  <c r="BI174" i="9"/>
  <c r="BA6" i="9" l="1"/>
  <c r="BL6" i="9"/>
  <c r="BM6" i="9"/>
  <c r="BI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Benak</author>
  </authors>
  <commentList>
    <comment ref="A17" authorId="0" shapeId="0" xr:uid="{00000000-0006-0000-0000-000001000000}">
      <text>
        <r>
          <rPr>
            <b/>
            <sz val="9"/>
            <color indexed="81"/>
            <rFont val="Arial"/>
            <family val="2"/>
          </rPr>
          <t>Richard Benak:</t>
        </r>
        <r>
          <rPr>
            <sz val="9"/>
            <color indexed="81"/>
            <rFont val="Arial"/>
            <family val="2"/>
          </rPr>
          <t xml:space="preserve">
Place and * in this box if the lifter is scoring for the team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Benak</author>
  </authors>
  <commentList>
    <comment ref="A17" authorId="0" shapeId="0" xr:uid="{00000000-0006-0000-0100-000001000000}">
      <text>
        <r>
          <rPr>
            <b/>
            <sz val="9"/>
            <color indexed="81"/>
            <rFont val="Arial"/>
            <family val="2"/>
          </rPr>
          <t>Richard Benak:</t>
        </r>
        <r>
          <rPr>
            <sz val="9"/>
            <color indexed="81"/>
            <rFont val="Arial"/>
            <family val="2"/>
          </rPr>
          <t xml:space="preserve">
Place and * in this box if the lifter is scoring for the team</t>
        </r>
      </text>
    </comment>
  </commentList>
</comments>
</file>

<file path=xl/sharedStrings.xml><?xml version="1.0" encoding="utf-8"?>
<sst xmlns="http://schemas.openxmlformats.org/spreadsheetml/2006/main" count="2399" uniqueCount="350">
  <si>
    <t>Weights that count towards team points</t>
  </si>
  <si>
    <t>Ranked weights</t>
  </si>
  <si>
    <t>Manual Calculate</t>
  </si>
  <si>
    <t>LIFT</t>
  </si>
  <si>
    <t>TOP</t>
  </si>
  <si>
    <t>SCORING</t>
  </si>
  <si>
    <t>TOTALS</t>
  </si>
  <si>
    <t>FIVE</t>
  </si>
  <si>
    <t>NAME</t>
  </si>
  <si>
    <t>SCHOOL</t>
  </si>
  <si>
    <t>Best</t>
  </si>
  <si>
    <t>SCHWARTZ</t>
  </si>
  <si>
    <t>BY</t>
  </si>
  <si>
    <t>INDIV</t>
  </si>
  <si>
    <t>WGT</t>
  </si>
  <si>
    <t>Bench</t>
  </si>
  <si>
    <t>Squat</t>
  </si>
  <si>
    <t>Dead</t>
  </si>
  <si>
    <t>TOTAL</t>
  </si>
  <si>
    <t>FORMULA</t>
  </si>
  <si>
    <t>RANK</t>
  </si>
  <si>
    <t>PLACES</t>
  </si>
  <si>
    <t>Weight</t>
  </si>
  <si>
    <t>School</t>
    <phoneticPr fontId="9" type="noConversion"/>
  </si>
  <si>
    <t>PLACING</t>
  </si>
  <si>
    <t>SCORE</t>
  </si>
  <si>
    <t>HWT</t>
  </si>
  <si>
    <t>MALONE</t>
  </si>
  <si>
    <t>Schwartz</t>
  </si>
  <si>
    <t>Malone</t>
  </si>
  <si>
    <t>boys</t>
  </si>
  <si>
    <t>girls</t>
  </si>
  <si>
    <t>POINTS</t>
  </si>
  <si>
    <t>Scorer (*)</t>
  </si>
  <si>
    <t>Starter</t>
  </si>
  <si>
    <t>TEAM SCORING (7-5-3-2-1)</t>
  </si>
  <si>
    <t>Auto Calculate (doesn't break ties)</t>
  </si>
  <si>
    <t>Class</t>
  </si>
  <si>
    <t>Name (male)</t>
  </si>
  <si>
    <t>Name (female)</t>
  </si>
  <si>
    <t>Name</t>
    <phoneticPr fontId="8" type="noConversion"/>
  </si>
  <si>
    <t>School</t>
    <phoneticPr fontId="8" type="noConversion"/>
  </si>
  <si>
    <t>Benson</t>
  </si>
  <si>
    <t>Skutt</t>
  </si>
  <si>
    <t>Brownell Talbot</t>
  </si>
  <si>
    <t>Lexington</t>
  </si>
  <si>
    <t>LEX</t>
  </si>
  <si>
    <t>SKU</t>
  </si>
  <si>
    <t>Ryne Lux</t>
  </si>
  <si>
    <t>Kaedan Carlson</t>
  </si>
  <si>
    <t>Teddy Huber</t>
  </si>
  <si>
    <t>Carson Hill</t>
  </si>
  <si>
    <t>Alex Bernier</t>
  </si>
  <si>
    <t>Temo Castillo</t>
  </si>
  <si>
    <t>Logan Slavens</t>
  </si>
  <si>
    <t>PLV</t>
  </si>
  <si>
    <t>Mason Lira</t>
  </si>
  <si>
    <t>North Platte</t>
  </si>
  <si>
    <t>Grand Island</t>
  </si>
  <si>
    <t>Seth Penn</t>
  </si>
  <si>
    <t>Michael Jiron</t>
  </si>
  <si>
    <t>GI</t>
  </si>
  <si>
    <t>Team Abbreviation</t>
  </si>
  <si>
    <t>Make sure schools don't have spaces at end</t>
  </si>
  <si>
    <t>LW max</t>
  </si>
  <si>
    <t>HW max</t>
  </si>
  <si>
    <t>Crete</t>
  </si>
  <si>
    <t>Ali Descoteaux</t>
  </si>
  <si>
    <t>Sindy Morales</t>
  </si>
  <si>
    <t>Veronica Ramirez</t>
  </si>
  <si>
    <t>Raeghann Behrens</t>
  </si>
  <si>
    <t>Rayle Ostermeier</t>
  </si>
  <si>
    <t>Marley Schrunk</t>
  </si>
  <si>
    <t>BT</t>
  </si>
  <si>
    <t>BE</t>
  </si>
  <si>
    <t>Gabby Mancuso</t>
  </si>
  <si>
    <t>Kiera Shull</t>
  </si>
  <si>
    <t>Olivia Berg</t>
  </si>
  <si>
    <t>Tobin Hoefer</t>
  </si>
  <si>
    <t>Dean Descoteaux</t>
  </si>
  <si>
    <t>Carson Mumby</t>
  </si>
  <si>
    <t>Jacob Paronable</t>
  </si>
  <si>
    <t>Thomas Pedersen</t>
  </si>
  <si>
    <t>Christian Nightser</t>
  </si>
  <si>
    <t>Hunter Christenson</t>
  </si>
  <si>
    <t>Eli Ewoldt</t>
  </si>
  <si>
    <t>BEN</t>
  </si>
  <si>
    <t>Aidan Crismon</t>
  </si>
  <si>
    <t>Cameron Shannon</t>
  </si>
  <si>
    <t>Jose Valencia</t>
  </si>
  <si>
    <t>Greyson McFarland</t>
  </si>
  <si>
    <t>Cooper Neben</t>
  </si>
  <si>
    <t>Hae Bru Taw</t>
  </si>
  <si>
    <t>Marvin Garcia</t>
  </si>
  <si>
    <t>Ywa Klu Htoo</t>
  </si>
  <si>
    <t>Allison Einspahr</t>
  </si>
  <si>
    <t>Abigail Dimmitt</t>
  </si>
  <si>
    <t>Mason Stine</t>
  </si>
  <si>
    <t>Trey Jenneman</t>
  </si>
  <si>
    <t>Emersson Medina</t>
  </si>
  <si>
    <t>Will Tabor</t>
  </si>
  <si>
    <t>Z-other</t>
  </si>
  <si>
    <t>Z-O</t>
  </si>
  <si>
    <t>NP</t>
  </si>
  <si>
    <t>Betzy Castro</t>
  </si>
  <si>
    <t>Total</t>
  </si>
  <si>
    <t>Prep</t>
  </si>
  <si>
    <t>McCook</t>
  </si>
  <si>
    <t>MC</t>
  </si>
  <si>
    <t>Papio</t>
  </si>
  <si>
    <t>Elkhorn</t>
  </si>
  <si>
    <t>ELK</t>
  </si>
  <si>
    <t>Anthony Taracena</t>
  </si>
  <si>
    <t>Alexander Cummings</t>
  </si>
  <si>
    <t>Ma Nay Soe</t>
  </si>
  <si>
    <t>Max Littrell</t>
  </si>
  <si>
    <t>Mario Rodriguez</t>
  </si>
  <si>
    <t>Andrew Cummings</t>
  </si>
  <si>
    <t>Ethan Schroeder</t>
  </si>
  <si>
    <t>Bell East</t>
  </si>
  <si>
    <t>Diego Johnson</t>
  </si>
  <si>
    <t>Sai Sai Thu</t>
  </si>
  <si>
    <t>Josue Garcia</t>
  </si>
  <si>
    <t>Strong Man</t>
  </si>
  <si>
    <t>Emiliano Mancilla</t>
  </si>
  <si>
    <t>Michal Jira</t>
  </si>
  <si>
    <t>Matthew O'Brien</t>
  </si>
  <si>
    <t>Ka Pru Soe</t>
  </si>
  <si>
    <t>James Powers</t>
  </si>
  <si>
    <t xml:space="preserve">Carlos Rodriguez Sanchez </t>
  </si>
  <si>
    <t>Leighton Pechar</t>
  </si>
  <si>
    <t>Christopher Lowes</t>
  </si>
  <si>
    <t>Nolan Erspamer</t>
  </si>
  <si>
    <t>Thomas Clark</t>
  </si>
  <si>
    <t xml:space="preserve">Aryan Panchal </t>
  </si>
  <si>
    <t>Alexander Cuevas</t>
  </si>
  <si>
    <t>Josue Perez</t>
  </si>
  <si>
    <t>Jack Gill</t>
  </si>
  <si>
    <t>Josh Lopez</t>
  </si>
  <si>
    <t>Matthew Hernandez</t>
  </si>
  <si>
    <t>Angel Pena Francisco</t>
  </si>
  <si>
    <t>Enlai Hou</t>
  </si>
  <si>
    <t>Isaiah Allen</t>
  </si>
  <si>
    <t>Law Htoo</t>
  </si>
  <si>
    <t>Aiden Ultican</t>
  </si>
  <si>
    <t>Joe DeWeese</t>
  </si>
  <si>
    <t>Kevin Ramirez</t>
  </si>
  <si>
    <t>Ezra Morrison</t>
  </si>
  <si>
    <t>Maurisio Andres</t>
  </si>
  <si>
    <t>Jack Ellis</t>
  </si>
  <si>
    <t>Michael Wheelock</t>
  </si>
  <si>
    <t>Landon Hill</t>
  </si>
  <si>
    <t>Alexis Arreaga</t>
  </si>
  <si>
    <t xml:space="preserve">Alex Martin </t>
  </si>
  <si>
    <t>Brock Matuszczak</t>
  </si>
  <si>
    <t>Michael Ayoub</t>
  </si>
  <si>
    <t>Benjamin Whealy</t>
  </si>
  <si>
    <t>Payton Williams</t>
  </si>
  <si>
    <t>Seamus Haney</t>
  </si>
  <si>
    <t>Richard Robinson</t>
  </si>
  <si>
    <t>Keagan Reece</t>
  </si>
  <si>
    <t>Jacob Wortman</t>
  </si>
  <si>
    <t>Johnny Cervantes</t>
  </si>
  <si>
    <t>Emilio Badillo</t>
  </si>
  <si>
    <t>Kevin Garcia</t>
  </si>
  <si>
    <t>Thomas Liegl</t>
  </si>
  <si>
    <t xml:space="preserve">Colin Glow </t>
  </si>
  <si>
    <t>Jack Deveny</t>
  </si>
  <si>
    <t>Charlie Scherbring</t>
  </si>
  <si>
    <t>Connor Ball</t>
  </si>
  <si>
    <t>Mario Borrego</t>
  </si>
  <si>
    <t xml:space="preserve">Nolan Riggins </t>
  </si>
  <si>
    <t>Eidos Klein</t>
  </si>
  <si>
    <t>Miguel Castellanos</t>
  </si>
  <si>
    <t>Cole Temlinsen</t>
  </si>
  <si>
    <t>CC</t>
  </si>
  <si>
    <t>Corbett Lanum</t>
  </si>
  <si>
    <t>Hailey Pankers</t>
  </si>
  <si>
    <t>Paw Tha Say</t>
  </si>
  <si>
    <t>Angie Aguilar</t>
  </si>
  <si>
    <t>Jordan Summers</t>
  </si>
  <si>
    <t>Ashley Renteria</t>
  </si>
  <si>
    <t>Raygan Hoos</t>
  </si>
  <si>
    <t>Jaycee Gilmore</t>
  </si>
  <si>
    <t>Delilah Olson</t>
  </si>
  <si>
    <t>Amanda Francisco</t>
  </si>
  <si>
    <t>Emily Cash</t>
  </si>
  <si>
    <t>Kiley Aurich</t>
  </si>
  <si>
    <t>Jazmine Morales</t>
  </si>
  <si>
    <t>Kourtnie Bokoskie</t>
  </si>
  <si>
    <t>Erin Baker</t>
  </si>
  <si>
    <t>Dalaney Brunswick</t>
  </si>
  <si>
    <t>Dakota Courtright</t>
  </si>
  <si>
    <t>Chelsea Phillips</t>
  </si>
  <si>
    <t>Kitiera Eschliman</t>
  </si>
  <si>
    <t>Hannah Dankert</t>
  </si>
  <si>
    <t>*</t>
  </si>
  <si>
    <t>Emmely Munoz</t>
  </si>
  <si>
    <t>Troy Fentress</t>
  </si>
  <si>
    <t>Noah Wartenbee</t>
  </si>
  <si>
    <t>Juan Aviles</t>
  </si>
  <si>
    <t>Ker Kler Htoo</t>
  </si>
  <si>
    <t>Beatrice</t>
  </si>
  <si>
    <t>2024 Prep Meet</t>
  </si>
  <si>
    <t>Rafael Almanza</t>
  </si>
  <si>
    <t>Tydell McLaurin</t>
  </si>
  <si>
    <t>Eh Doh Say</t>
  </si>
  <si>
    <t>Akhil Mehta</t>
  </si>
  <si>
    <t xml:space="preserve">Jack Green </t>
  </si>
  <si>
    <t>Luke Knofczynski</t>
  </si>
  <si>
    <t>Noah Degn</t>
  </si>
  <si>
    <t xml:space="preserve">Columbus </t>
  </si>
  <si>
    <t>Aldrych Munoz</t>
  </si>
  <si>
    <t>Owen O'Kelley</t>
  </si>
  <si>
    <t>Keagen Wemhoff</t>
  </si>
  <si>
    <t>Aaron Jessen</t>
  </si>
  <si>
    <t>Colby Smolek</t>
  </si>
  <si>
    <t>Zack Cole</t>
  </si>
  <si>
    <t>Ace Dewine</t>
  </si>
  <si>
    <t>Abrahm Christensen</t>
  </si>
  <si>
    <t>Cadyn VanBuskirk</t>
  </si>
  <si>
    <t>Cooper Buxton</t>
  </si>
  <si>
    <t>Antwan Contreras</t>
  </si>
  <si>
    <t xml:space="preserve">Grant Lawrence </t>
  </si>
  <si>
    <t>Logan Browning</t>
  </si>
  <si>
    <t>Brandon Avila</t>
  </si>
  <si>
    <t>Juan Domingo</t>
  </si>
  <si>
    <t>Gaspar Lopez</t>
  </si>
  <si>
    <t>Oscar Ortiz</t>
  </si>
  <si>
    <t>Luis Alarcon</t>
  </si>
  <si>
    <t>Fredy Jacinto</t>
  </si>
  <si>
    <t>Juan Miguel</t>
  </si>
  <si>
    <t>Saul Lopez</t>
  </si>
  <si>
    <t>Zach Hammes</t>
  </si>
  <si>
    <t>Barrett Holmquist</t>
  </si>
  <si>
    <t xml:space="preserve">Carter Sorgen </t>
  </si>
  <si>
    <t>Parker Thomas</t>
  </si>
  <si>
    <t xml:space="preserve">Ben Madrigal </t>
  </si>
  <si>
    <t>Jessie Gutierrez Larios</t>
  </si>
  <si>
    <t>Andrew Larson</t>
  </si>
  <si>
    <t>Eathan Liegl</t>
  </si>
  <si>
    <t>Alexis Trejo</t>
  </si>
  <si>
    <t>Clive Neher</t>
  </si>
  <si>
    <t>Juan Rodriguez</t>
  </si>
  <si>
    <t>David Arevalo</t>
  </si>
  <si>
    <t>Rivaldo Vargas</t>
  </si>
  <si>
    <t>Dominek Villalon</t>
  </si>
  <si>
    <t>Ezequiel Ruiz-Martinez</t>
  </si>
  <si>
    <t>Herson Rodriguez</t>
  </si>
  <si>
    <t>Ismael DeLara</t>
  </si>
  <si>
    <t>Kevin Merida-Ortiz</t>
  </si>
  <si>
    <t>Blake Conroy</t>
  </si>
  <si>
    <t>Gerardo Jimenez</t>
  </si>
  <si>
    <t>Josue Gonzalez</t>
  </si>
  <si>
    <t>Cesar Francisco</t>
  </si>
  <si>
    <t>Drew Reynolds</t>
  </si>
  <si>
    <t>Ramon Prado</t>
  </si>
  <si>
    <t>Samir Maday</t>
  </si>
  <si>
    <t>Irwin Garcia</t>
  </si>
  <si>
    <t>Daniel Muniz</t>
  </si>
  <si>
    <t>Adyn Meyer</t>
  </si>
  <si>
    <t xml:space="preserve">Max Coover </t>
  </si>
  <si>
    <t xml:space="preserve">Mount Michael </t>
  </si>
  <si>
    <t>Andrew Tselentis</t>
  </si>
  <si>
    <t>Bennet Elzey</t>
  </si>
  <si>
    <t>Matthew Patterson</t>
  </si>
  <si>
    <t>Owen Bogacz</t>
  </si>
  <si>
    <t>AJ Wesley</t>
  </si>
  <si>
    <t>Sam Cargill</t>
  </si>
  <si>
    <t xml:space="preserve">John Adams </t>
  </si>
  <si>
    <t>Henry Roberts</t>
  </si>
  <si>
    <t>Caleb Lee</t>
  </si>
  <si>
    <t>Drew Churchich</t>
  </si>
  <si>
    <t>Charlie Pyle</t>
  </si>
  <si>
    <t xml:space="preserve">Lincoln Frankenfield </t>
  </si>
  <si>
    <t>Matthew Maixner</t>
  </si>
  <si>
    <t>Bradyn Gulley</t>
  </si>
  <si>
    <t>Rasmus Viamvas</t>
  </si>
  <si>
    <t>Kaleb Cannady</t>
  </si>
  <si>
    <t>Seward</t>
  </si>
  <si>
    <t>Alex Kinney-Daniels</t>
  </si>
  <si>
    <t>Collin Sveegen</t>
  </si>
  <si>
    <t>Riley Pierson</t>
  </si>
  <si>
    <t>Jase Ramirez</t>
  </si>
  <si>
    <t>Unattached</t>
  </si>
  <si>
    <t xml:space="preserve">Cota Barmore </t>
  </si>
  <si>
    <t>Hser Nay Tha Kpaw</t>
  </si>
  <si>
    <t>Manserrat Gonzalez</t>
  </si>
  <si>
    <t>Columbus</t>
  </si>
  <si>
    <t>Callei Perry</t>
  </si>
  <si>
    <t>Jersie Feik</t>
  </si>
  <si>
    <t>Anna Ware</t>
  </si>
  <si>
    <t>Isabella Jensen</t>
  </si>
  <si>
    <t>Autumn Gerou</t>
  </si>
  <si>
    <t>Sierra Albers</t>
  </si>
  <si>
    <t>Calista Kumm</t>
  </si>
  <si>
    <t xml:space="preserve">Madalyn Medinger </t>
  </si>
  <si>
    <t>Astrid Alvarez</t>
  </si>
  <si>
    <t>Brynn Sloma</t>
  </si>
  <si>
    <t xml:space="preserve">Ana Arevalo </t>
  </si>
  <si>
    <t>Journey Allbaugh</t>
  </si>
  <si>
    <t>Abigail Merida</t>
  </si>
  <si>
    <t>Michell Jimenez</t>
  </si>
  <si>
    <t>Ashoton Thoms</t>
  </si>
  <si>
    <t>Holly Wilson</t>
  </si>
  <si>
    <t>Cornerstone Christian</t>
  </si>
  <si>
    <t>Aida Velasquez</t>
  </si>
  <si>
    <t>Camryn Jacobsmeier</t>
  </si>
  <si>
    <t xml:space="preserve">Grand Island </t>
  </si>
  <si>
    <t>Giselle Lara</t>
  </si>
  <si>
    <t>Adamaris Sanchez</t>
  </si>
  <si>
    <t>Dalia Guzman</t>
  </si>
  <si>
    <t>Ivonne Ibaven</t>
  </si>
  <si>
    <t>Lorena Ortiz-Faudoa</t>
  </si>
  <si>
    <t>Eslin Hernandez</t>
  </si>
  <si>
    <t>Jennifer Vazquez</t>
  </si>
  <si>
    <t>Kayla Santos</t>
  </si>
  <si>
    <t>Arely Juarez</t>
  </si>
  <si>
    <t>Paola Ortiz</t>
  </si>
  <si>
    <t>Caren Mejia</t>
  </si>
  <si>
    <t>Yareli Lopez</t>
  </si>
  <si>
    <t>Kimberly Laguna</t>
  </si>
  <si>
    <t>Klarissa Granados</t>
  </si>
  <si>
    <t>Myah Porter</t>
  </si>
  <si>
    <t>Ani Aten</t>
  </si>
  <si>
    <t>Grace Wilke</t>
  </si>
  <si>
    <t>Alexis Kyle</t>
  </si>
  <si>
    <t>Aleece Hiner</t>
  </si>
  <si>
    <t>Elise Ryan</t>
  </si>
  <si>
    <t>Kristine Jones</t>
  </si>
  <si>
    <t>Nova Degbe</t>
  </si>
  <si>
    <t>Novena Chestnut</t>
  </si>
  <si>
    <t>Regan Wiesen</t>
  </si>
  <si>
    <t>Abigail Moore</t>
  </si>
  <si>
    <t>St. Paul</t>
  </si>
  <si>
    <t>COL</t>
  </si>
  <si>
    <t>MM</t>
  </si>
  <si>
    <t>CP</t>
  </si>
  <si>
    <t>SEW</t>
  </si>
  <si>
    <t>CRT</t>
  </si>
  <si>
    <t>Jaxon Norris (Beatrice)</t>
  </si>
  <si>
    <t>Kooper Lugenbeel (Freeman)</t>
  </si>
  <si>
    <t>Parker Johnson (Lin East)</t>
  </si>
  <si>
    <t>Jedidiah Kracl (Unatt)</t>
  </si>
  <si>
    <t>Cole Zach (Wayne)</t>
  </si>
  <si>
    <t>STP</t>
  </si>
  <si>
    <t>Madalyn Foster (Unatt)</t>
  </si>
  <si>
    <t>UNL</t>
  </si>
  <si>
    <t xml:space="preserve">Madalyn Foster </t>
  </si>
  <si>
    <t xml:space="preserve">Jaxon Norris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</si>
</sst>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8" x14ac:knownFonts="1">
    <font>
      <sz val="10"/>
      <name val="Arial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20"/>
      <name val="Times New Roman"/>
      <family val="1"/>
    </font>
    <font>
      <sz val="9"/>
      <color indexed="81"/>
      <name val="Arial"/>
      <family val="2"/>
    </font>
    <font>
      <b/>
      <sz val="9"/>
      <color indexed="81"/>
      <name val="Arial"/>
      <family val="2"/>
    </font>
    <font>
      <sz val="8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Times New Roman"/>
      <family val="1"/>
    </font>
    <font>
      <sz val="10"/>
      <color theme="0" tint="-0.34998626667073579"/>
      <name val="Arial"/>
      <family val="2"/>
    </font>
    <font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5" borderId="0" xfId="0" applyFill="1"/>
    <xf numFmtId="0" fontId="0" fillId="4" borderId="0" xfId="0" applyFill="1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0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9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2" borderId="12" xfId="0" applyFont="1" applyFill="1" applyBorder="1" applyAlignment="1" applyProtection="1">
      <alignment horizontal="center"/>
      <protection hidden="1"/>
    </xf>
    <xf numFmtId="0" fontId="2" fillId="0" borderId="13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6" xfId="0" applyFont="1" applyBorder="1" applyAlignment="1" applyProtection="1">
      <alignment horizontal="center"/>
      <protection hidden="1"/>
    </xf>
    <xf numFmtId="0" fontId="3" fillId="3" borderId="18" xfId="0" applyFont="1" applyFill="1" applyBorder="1" applyAlignment="1" applyProtection="1">
      <alignment horizontal="center"/>
      <protection hidden="1"/>
    </xf>
    <xf numFmtId="0" fontId="2" fillId="3" borderId="0" xfId="0" applyFont="1" applyFill="1" applyProtection="1">
      <protection hidden="1"/>
    </xf>
    <xf numFmtId="0" fontId="2" fillId="3" borderId="19" xfId="0" applyFont="1" applyFill="1" applyBorder="1" applyProtection="1">
      <protection hidden="1"/>
    </xf>
    <xf numFmtId="0" fontId="2" fillId="3" borderId="20" xfId="0" applyFont="1" applyFill="1" applyBorder="1" applyAlignment="1" applyProtection="1">
      <alignment horizontal="center"/>
      <protection hidden="1"/>
    </xf>
    <xf numFmtId="0" fontId="2" fillId="3" borderId="21" xfId="0" applyFont="1" applyFill="1" applyBorder="1" applyProtection="1">
      <protection hidden="1"/>
    </xf>
    <xf numFmtId="0" fontId="2" fillId="3" borderId="22" xfId="0" applyFont="1" applyFill="1" applyBorder="1" applyProtection="1">
      <protection hidden="1"/>
    </xf>
    <xf numFmtId="0" fontId="2" fillId="2" borderId="23" xfId="0" applyFont="1" applyFill="1" applyBorder="1" applyAlignment="1" applyProtection="1">
      <alignment horizontal="center"/>
      <protection hidden="1"/>
    </xf>
    <xf numFmtId="0" fontId="1" fillId="0" borderId="24" xfId="0" applyFont="1" applyBorder="1" applyProtection="1">
      <protection hidden="1"/>
    </xf>
    <xf numFmtId="0" fontId="1" fillId="0" borderId="12" xfId="0" applyFont="1" applyBorder="1" applyAlignment="1" applyProtection="1">
      <alignment horizontal="left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2" fillId="0" borderId="25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3" borderId="26" xfId="0" applyFont="1" applyFill="1" applyBorder="1" applyAlignment="1" applyProtection="1">
      <alignment horizontal="center"/>
      <protection hidden="1"/>
    </xf>
    <xf numFmtId="0" fontId="2" fillId="3" borderId="23" xfId="0" applyFont="1" applyFill="1" applyBorder="1" applyAlignment="1" applyProtection="1">
      <alignment horizontal="center"/>
      <protection hidden="1"/>
    </xf>
    <xf numFmtId="0" fontId="2" fillId="3" borderId="27" xfId="0" applyFont="1" applyFill="1" applyBorder="1" applyAlignment="1" applyProtection="1">
      <alignment horizontal="center"/>
      <protection hidden="1"/>
    </xf>
    <xf numFmtId="0" fontId="2" fillId="3" borderId="28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left"/>
      <protection hidden="1"/>
    </xf>
    <xf numFmtId="0" fontId="11" fillId="0" borderId="0" xfId="0" applyFont="1" applyProtection="1">
      <protection hidden="1"/>
    </xf>
    <xf numFmtId="0" fontId="1" fillId="0" borderId="29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164" fontId="2" fillId="0" borderId="10" xfId="0" applyNumberFormat="1" applyFont="1" applyBorder="1" applyAlignment="1" applyProtection="1">
      <alignment horizontal="center"/>
      <protection hidden="1"/>
    </xf>
    <xf numFmtId="164" fontId="2" fillId="0" borderId="14" xfId="0" applyNumberFormat="1" applyFont="1" applyBorder="1" applyAlignment="1" applyProtection="1">
      <alignment horizontal="center"/>
      <protection hidden="1"/>
    </xf>
    <xf numFmtId="164" fontId="2" fillId="3" borderId="23" xfId="0" applyNumberFormat="1" applyFont="1" applyFill="1" applyBorder="1" applyAlignment="1" applyProtection="1">
      <alignment horizontal="center"/>
      <protection hidden="1"/>
    </xf>
    <xf numFmtId="164" fontId="1" fillId="0" borderId="12" xfId="0" applyNumberFormat="1" applyFont="1" applyBorder="1" applyAlignment="1" applyProtection="1">
      <alignment horizontal="center"/>
      <protection hidden="1"/>
    </xf>
    <xf numFmtId="164" fontId="4" fillId="0" borderId="12" xfId="0" applyNumberFormat="1" applyFont="1" applyBorder="1" applyAlignment="1" applyProtection="1">
      <alignment horizontal="center"/>
      <protection hidden="1"/>
    </xf>
    <xf numFmtId="164" fontId="1" fillId="0" borderId="30" xfId="0" applyNumberFormat="1" applyFont="1" applyBorder="1" applyAlignment="1" applyProtection="1">
      <alignment horizontal="center"/>
      <protection hidden="1"/>
    </xf>
    <xf numFmtId="164" fontId="1" fillId="0" borderId="29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164" fontId="1" fillId="0" borderId="0" xfId="0" applyNumberFormat="1" applyFont="1" applyAlignment="1">
      <alignment horizontal="center"/>
    </xf>
    <xf numFmtId="164" fontId="2" fillId="3" borderId="0" xfId="0" applyNumberFormat="1" applyFont="1" applyFill="1" applyAlignment="1" applyProtection="1">
      <alignment horizontal="center"/>
      <protection hidden="1"/>
    </xf>
    <xf numFmtId="0" fontId="0" fillId="0" borderId="0" xfId="0" applyAlignment="1">
      <alignment horizontal="right"/>
    </xf>
    <xf numFmtId="0" fontId="3" fillId="3" borderId="18" xfId="0" applyFont="1" applyFill="1" applyBorder="1" applyAlignment="1" applyProtection="1">
      <alignment horizontal="left"/>
      <protection hidden="1"/>
    </xf>
    <xf numFmtId="0" fontId="11" fillId="4" borderId="0" xfId="0" applyFont="1" applyFill="1"/>
    <xf numFmtId="0" fontId="11" fillId="0" borderId="0" xfId="0" applyFont="1" applyAlignment="1" applyProtection="1">
      <alignment horizontal="left"/>
      <protection hidden="1"/>
    </xf>
    <xf numFmtId="0" fontId="12" fillId="5" borderId="0" xfId="0" applyFont="1" applyFill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64" fontId="1" fillId="0" borderId="31" xfId="0" applyNumberFormat="1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2" borderId="21" xfId="0" applyFont="1" applyFill="1" applyBorder="1" applyAlignment="1" applyProtection="1">
      <alignment horizontal="center"/>
      <protection hidden="1"/>
    </xf>
    <xf numFmtId="0" fontId="13" fillId="6" borderId="0" xfId="0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12" xfId="0" applyFont="1" applyBorder="1" applyAlignment="1" applyProtection="1">
      <alignment horizontal="center"/>
      <protection hidden="1"/>
    </xf>
    <xf numFmtId="0" fontId="14" fillId="0" borderId="0" xfId="0" applyFont="1"/>
    <xf numFmtId="0" fontId="11" fillId="0" borderId="0" xfId="0" applyFont="1"/>
    <xf numFmtId="0" fontId="13" fillId="6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3" fillId="6" borderId="0" xfId="0" applyFont="1" applyFill="1" applyAlignment="1">
      <alignment horizontal="right"/>
    </xf>
    <xf numFmtId="0" fontId="16" fillId="8" borderId="0" xfId="0" applyFont="1" applyFill="1"/>
    <xf numFmtId="0" fontId="11" fillId="7" borderId="0" xfId="1" applyFill="1" applyAlignment="1">
      <alignment horizontal="right"/>
    </xf>
    <xf numFmtId="0" fontId="11" fillId="7" borderId="0" xfId="1" applyFill="1" applyAlignment="1">
      <alignment horizontal="left"/>
    </xf>
    <xf numFmtId="0" fontId="11" fillId="0" borderId="0" xfId="1"/>
    <xf numFmtId="0" fontId="11" fillId="0" borderId="0" xfId="1" applyAlignment="1">
      <alignment horizontal="right"/>
    </xf>
    <xf numFmtId="0" fontId="11" fillId="0" borderId="0" xfId="1" applyAlignment="1">
      <alignment horizontal="left"/>
    </xf>
    <xf numFmtId="0" fontId="16" fillId="8" borderId="0" xfId="1" applyFont="1" applyFill="1"/>
    <xf numFmtId="0" fontId="0" fillId="9" borderId="0" xfId="0" applyFill="1" applyAlignment="1">
      <alignment horizontal="center"/>
    </xf>
    <xf numFmtId="0" fontId="1" fillId="12" borderId="12" xfId="0" applyFont="1" applyFill="1" applyBorder="1" applyAlignment="1" applyProtection="1">
      <alignment horizontal="left"/>
      <protection hidden="1"/>
    </xf>
    <xf numFmtId="0" fontId="4" fillId="12" borderId="12" xfId="0" applyFont="1" applyFill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center" wrapText="1"/>
      <protection hidden="1"/>
    </xf>
    <xf numFmtId="0" fontId="2" fillId="0" borderId="7" xfId="0" applyFont="1" applyBorder="1" applyAlignment="1" applyProtection="1">
      <alignment horizontal="center" wrapText="1"/>
      <protection hidden="1"/>
    </xf>
    <xf numFmtId="0" fontId="2" fillId="0" borderId="17" xfId="0" applyFont="1" applyBorder="1" applyAlignment="1" applyProtection="1">
      <alignment horizontal="center" wrapText="1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2" borderId="8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20" xfId="0" applyFont="1" applyBorder="1" applyProtection="1">
      <protection hidden="1"/>
    </xf>
    <xf numFmtId="0" fontId="2" fillId="0" borderId="31" xfId="0" applyFont="1" applyBorder="1" applyAlignment="1" applyProtection="1">
      <alignment horizontal="center" wrapText="1"/>
      <protection hidden="1"/>
    </xf>
    <xf numFmtId="0" fontId="6" fillId="10" borderId="34" xfId="0" applyFont="1" applyFill="1" applyBorder="1" applyAlignment="1" applyProtection="1">
      <alignment horizontal="center" vertical="center"/>
      <protection hidden="1"/>
    </xf>
    <xf numFmtId="0" fontId="6" fillId="10" borderId="33" xfId="0" applyFont="1" applyFill="1" applyBorder="1" applyAlignment="1" applyProtection="1">
      <alignment horizontal="center" vertical="center"/>
      <protection hidden="1"/>
    </xf>
    <xf numFmtId="0" fontId="6" fillId="10" borderId="35" xfId="0" applyFont="1" applyFill="1" applyBorder="1" applyAlignment="1" applyProtection="1">
      <alignment horizontal="center" vertical="center"/>
      <protection hidden="1"/>
    </xf>
    <xf numFmtId="0" fontId="6" fillId="10" borderId="31" xfId="0" applyFont="1" applyFill="1" applyBorder="1" applyAlignment="1" applyProtection="1">
      <alignment horizontal="center" vertical="center"/>
      <protection hidden="1"/>
    </xf>
    <xf numFmtId="0" fontId="6" fillId="10" borderId="0" xfId="0" applyFont="1" applyFill="1" applyAlignment="1" applyProtection="1">
      <alignment horizontal="center" vertical="center"/>
      <protection hidden="1"/>
    </xf>
    <xf numFmtId="0" fontId="6" fillId="10" borderId="32" xfId="0" applyFont="1" applyFill="1" applyBorder="1" applyAlignment="1" applyProtection="1">
      <alignment horizontal="center" vertical="center"/>
      <protection hidden="1"/>
    </xf>
    <xf numFmtId="0" fontId="6" fillId="10" borderId="29" xfId="0" applyFont="1" applyFill="1" applyBorder="1" applyAlignment="1" applyProtection="1">
      <alignment horizontal="center" vertical="center"/>
      <protection hidden="1"/>
    </xf>
    <xf numFmtId="0" fontId="6" fillId="10" borderId="30" xfId="0" applyFont="1" applyFill="1" applyBorder="1" applyAlignment="1" applyProtection="1">
      <alignment horizontal="center" vertical="center"/>
      <protection hidden="1"/>
    </xf>
    <xf numFmtId="0" fontId="6" fillId="10" borderId="36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6" fillId="11" borderId="34" xfId="0" applyFont="1" applyFill="1" applyBorder="1" applyAlignment="1" applyProtection="1">
      <alignment horizontal="center" vertical="center"/>
      <protection hidden="1"/>
    </xf>
    <xf numFmtId="0" fontId="6" fillId="11" borderId="33" xfId="0" applyFont="1" applyFill="1" applyBorder="1" applyAlignment="1" applyProtection="1">
      <alignment horizontal="center" vertical="center"/>
      <protection hidden="1"/>
    </xf>
    <xf numFmtId="0" fontId="6" fillId="11" borderId="35" xfId="0" applyFont="1" applyFill="1" applyBorder="1" applyAlignment="1" applyProtection="1">
      <alignment horizontal="center" vertical="center"/>
      <protection hidden="1"/>
    </xf>
    <xf numFmtId="0" fontId="6" fillId="11" borderId="31" xfId="0" applyFont="1" applyFill="1" applyBorder="1" applyAlignment="1" applyProtection="1">
      <alignment horizontal="center" vertical="center"/>
      <protection hidden="1"/>
    </xf>
    <xf numFmtId="0" fontId="6" fillId="11" borderId="0" xfId="0" applyFont="1" applyFill="1" applyAlignment="1" applyProtection="1">
      <alignment horizontal="center" vertical="center"/>
      <protection hidden="1"/>
    </xf>
    <xf numFmtId="0" fontId="6" fillId="11" borderId="32" xfId="0" applyFont="1" applyFill="1" applyBorder="1" applyAlignment="1" applyProtection="1">
      <alignment horizontal="center" vertical="center"/>
      <protection hidden="1"/>
    </xf>
    <xf numFmtId="0" fontId="6" fillId="11" borderId="29" xfId="0" applyFont="1" applyFill="1" applyBorder="1" applyAlignment="1" applyProtection="1">
      <alignment horizontal="center" vertical="center"/>
      <protection hidden="1"/>
    </xf>
    <xf numFmtId="0" fontId="6" fillId="11" borderId="30" xfId="0" applyFont="1" applyFill="1" applyBorder="1" applyAlignment="1" applyProtection="1">
      <alignment horizontal="center" vertical="center"/>
      <protection hidden="1"/>
    </xf>
    <xf numFmtId="0" fontId="6" fillId="11" borderId="36" xfId="0" applyFont="1" applyFill="1" applyBorder="1" applyAlignment="1" applyProtection="1">
      <alignment horizontal="center" vertical="center"/>
      <protection hidden="1"/>
    </xf>
    <xf numFmtId="0" fontId="17" fillId="9" borderId="0" xfId="0" applyFont="1" applyFill="1" applyAlignment="1">
      <alignment horizontal="center" wrapText="1"/>
    </xf>
  </cellXfs>
  <cellStyles count="2">
    <cellStyle name="Normal" xfId="0" builtinId="0"/>
    <cellStyle name="Normal 2" xfId="1" xr:uid="{EE838C0B-0A40-4D40-AE90-CBE70D5FEA2C}"/>
  </cellStyles>
  <dxfs count="101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5" tint="0.5999938962981048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8" tint="0.59999389629810485"/>
        </patternFill>
      </fill>
      <alignment horizontal="left" vertical="bottom" textRotation="0" wrapText="0" indent="0" justifyLastLine="0" shrinkToFit="0" readingOrder="0"/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</dxfs>
  <tableStyles count="1" defaultTableStyle="TableStyleMedium9">
    <tableStyle name="Table Style 1" pivot="0" count="2" xr9:uid="{E3D52F8C-3350-43B9-BCF7-A883799FECCA}">
      <tableStyleElement type="headerRow" dxfId="100"/>
      <tableStyleElement type="firstRowStripe" dxfId="9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7BBF7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66"/>
      <color rgb="FFD6009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73" totalsRowShown="0" headerRowDxfId="98" dataDxfId="97">
  <autoFilter ref="A1:E73" xr:uid="{00000000-0009-0000-0100-000001000000}"/>
  <sortState xmlns:xlrd2="http://schemas.microsoft.com/office/spreadsheetml/2017/richdata2" ref="A2:E73">
    <sortCondition ref="E1:E73"/>
  </sortState>
  <tableColumns count="5">
    <tableColumn id="1" xr3:uid="{00000000-0010-0000-0000-000001000000}" name="Scorer (*)" dataDxfId="96"/>
    <tableColumn id="2" xr3:uid="{00000000-0010-0000-0000-000002000000}" name="Name (male)" dataDxfId="95"/>
    <tableColumn id="3" xr3:uid="{00000000-0010-0000-0000-000003000000}" name="School" dataDxfId="94"/>
    <tableColumn id="4" xr3:uid="{00000000-0010-0000-0000-000004000000}" name="Weight" dataDxfId="93"/>
    <tableColumn id="5" xr3:uid="{00000000-0010-0000-0000-000005000000}" name="Class" dataDxfId="9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1:K50" totalsRowShown="0" headerRowDxfId="91">
  <autoFilter ref="G1:K50" xr:uid="{00000000-0009-0000-0100-000002000000}"/>
  <sortState xmlns:xlrd2="http://schemas.microsoft.com/office/spreadsheetml/2017/richdata2" ref="G2:K49">
    <sortCondition ref="K1:K49"/>
  </sortState>
  <tableColumns count="5">
    <tableColumn id="1" xr3:uid="{00000000-0010-0000-0100-000001000000}" name="Scorer (*)" dataDxfId="90"/>
    <tableColumn id="2" xr3:uid="{00000000-0010-0000-0100-000002000000}" name="Name (female)" dataDxfId="89"/>
    <tableColumn id="3" xr3:uid="{00000000-0010-0000-0100-000003000000}" name="School" dataDxfId="88"/>
    <tableColumn id="4" xr3:uid="{00000000-0010-0000-0100-000004000000}" name="Weight" dataDxfId="87"/>
    <tableColumn id="5" xr3:uid="{00000000-0010-0000-0100-000005000000}" name="Class" dataDxfId="8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5B4D5C9-45D8-48FA-A71A-269A8FF942F7}" name="Table14" displayName="Table14" ref="A1:E220" totalsRowShown="0" headerRowDxfId="85">
  <autoFilter ref="A1:E220" xr:uid="{00000000-0009-0000-0100-000003000000}"/>
  <sortState xmlns:xlrd2="http://schemas.microsoft.com/office/spreadsheetml/2017/richdata2" ref="A2:E220">
    <sortCondition ref="B1:B220"/>
  </sortState>
  <tableColumns count="5">
    <tableColumn id="1" xr3:uid="{46938793-8B85-4EE6-8F85-820DCA46C3DE}" name="Scorer (*)" dataDxfId="84"/>
    <tableColumn id="2" xr3:uid="{B8872B7D-6F3E-4EE5-9037-1F9DB04B7B63}" name="Name" dataDxfId="83"/>
    <tableColumn id="3" xr3:uid="{9EFEDF5F-1A97-45A0-984D-0DA8644A42B1}" name="School" dataDxfId="82"/>
    <tableColumn id="5" xr3:uid="{97368FEB-588F-4DD0-B5E6-63E352D4E7E1}" name="Weight" dataDxfId="81"/>
    <tableColumn id="4" xr3:uid="{B1D8A9C7-3E37-4B1E-BBCE-BA4A050285F0}" name="Class" dataDxfId="80">
      <calculatedColumnFormula>LOOKUP(D2,I$1:I$11,J$1:J$11)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2A498F3-9C67-4361-B39C-B151577AE216}" name="Table25" displayName="Table25" ref="A1:E104" totalsRowShown="0" headerRowDxfId="79" dataDxfId="78">
  <autoFilter ref="A1:E104" xr:uid="{00000000-0009-0000-0100-000002000000}"/>
  <sortState xmlns:xlrd2="http://schemas.microsoft.com/office/spreadsheetml/2017/richdata2" ref="A2:E104">
    <sortCondition ref="D1:D104"/>
  </sortState>
  <tableColumns count="5">
    <tableColumn id="1" xr3:uid="{65C2439F-8186-464C-8741-FDC8BDA7A83A}" name="Scorer (*)" dataDxfId="77"/>
    <tableColumn id="2" xr3:uid="{BB6F83C8-7DD5-4383-BF87-1BF566A9E13E}" name="Name" dataDxfId="76"/>
    <tableColumn id="3" xr3:uid="{D6638DA6-4CFA-433B-99E2-62177A277896}" name="School" dataDxfId="75"/>
    <tableColumn id="5" xr3:uid="{6D9E06A5-E7C3-4C00-BE2B-D9B4DDE4F476}" name="Weight" dataDxfId="74"/>
    <tableColumn id="4" xr3:uid="{5858BF71-189F-42A5-B663-E3251C59F9FC}" name="Class" dataDxfId="73">
      <calculatedColumnFormula>LOOKUP(D2,I$1:I$10,J$1:J$10)</calculatedColumnFormula>
    </tableColumn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46"/>
  <sheetViews>
    <sheetView tabSelected="1" topLeftCell="A94" zoomScale="120" zoomScaleNormal="120" workbookViewId="0">
      <selection activeCell="B256" sqref="B256:H263"/>
    </sheetView>
  </sheetViews>
  <sheetFormatPr defaultColWidth="8.85546875" defaultRowHeight="12.75" x14ac:dyDescent="0.2"/>
  <cols>
    <col min="1" max="1" width="1.42578125" customWidth="1"/>
    <col min="2" max="2" width="18.140625" customWidth="1"/>
    <col min="3" max="3" width="10.85546875" customWidth="1"/>
    <col min="4" max="4" width="7" style="58" customWidth="1"/>
    <col min="5" max="5" width="6.42578125" style="1" customWidth="1"/>
    <col min="6" max="7" width="4.42578125" style="1" customWidth="1"/>
    <col min="8" max="8" width="6.42578125" style="1" customWidth="1"/>
    <col min="9" max="9" width="10" style="1" customWidth="1"/>
    <col min="10" max="10" width="6.85546875" style="1" customWidth="1"/>
    <col min="11" max="11" width="7" style="1" customWidth="1"/>
    <col min="12" max="12" width="8.42578125" style="1" customWidth="1"/>
    <col min="13" max="13" width="4" hidden="1" customWidth="1"/>
    <col min="14" max="14" width="3.85546875" hidden="1" customWidth="1"/>
    <col min="15" max="17" width="4.140625" hidden="1" customWidth="1"/>
    <col min="18" max="18" width="3.85546875" hidden="1" customWidth="1"/>
    <col min="19" max="19" width="4" hidden="1" customWidth="1"/>
    <col min="20" max="20" width="2.42578125" hidden="1" customWidth="1"/>
    <col min="21" max="22" width="4.140625" hidden="1" customWidth="1"/>
    <col min="23" max="23" width="3" hidden="1" customWidth="1"/>
    <col min="24" max="24" width="4.42578125" hidden="1" customWidth="1"/>
    <col min="25" max="25" width="3.85546875" hidden="1" customWidth="1"/>
    <col min="26" max="26" width="3.140625" style="1" hidden="1" customWidth="1"/>
    <col min="27" max="28" width="4" style="1" hidden="1" customWidth="1"/>
    <col min="29" max="29" width="4.42578125" style="1" customWidth="1"/>
    <col min="30" max="30" width="3.42578125" style="1" hidden="1" customWidth="1"/>
    <col min="31" max="33" width="2.42578125" style="1" hidden="1" customWidth="1"/>
    <col min="34" max="34" width="1.85546875" style="1" hidden="1" customWidth="1"/>
    <col min="35" max="35" width="2.85546875" style="1" hidden="1" customWidth="1"/>
    <col min="36" max="36" width="2.42578125" style="1" hidden="1" customWidth="1"/>
    <col min="37" max="37" width="2.140625" style="1" hidden="1" customWidth="1"/>
    <col min="38" max="38" width="2.42578125" style="1" hidden="1" customWidth="1"/>
    <col min="39" max="39" width="2.140625" style="1" hidden="1" customWidth="1"/>
    <col min="40" max="40" width="1.85546875" hidden="1" customWidth="1"/>
    <col min="41" max="41" width="9.42578125" hidden="1" customWidth="1"/>
    <col min="42" max="42" width="6.42578125" hidden="1" customWidth="1"/>
    <col min="43" max="43" width="7.42578125" hidden="1" customWidth="1"/>
    <col min="44" max="44" width="3.140625" hidden="1" customWidth="1"/>
    <col min="45" max="45" width="3.42578125" hidden="1" customWidth="1"/>
    <col min="46" max="47" width="3.140625" hidden="1" customWidth="1"/>
    <col min="48" max="48" width="3.42578125" hidden="1" customWidth="1"/>
    <col min="49" max="49" width="3" hidden="1" customWidth="1"/>
    <col min="50" max="50" width="4" customWidth="1"/>
    <col min="51" max="51" width="3" customWidth="1"/>
    <col min="52" max="54" width="4.140625" customWidth="1"/>
    <col min="55" max="55" width="3.85546875" customWidth="1"/>
    <col min="56" max="60" width="3.42578125" customWidth="1"/>
    <col min="61" max="61" width="4" customWidth="1"/>
    <col min="62" max="62" width="4.7109375" customWidth="1"/>
    <col min="63" max="64" width="4" customWidth="1"/>
    <col min="65" max="65" width="3.42578125" customWidth="1"/>
    <col min="66" max="66" width="2.42578125" customWidth="1"/>
    <col min="67" max="67" width="5.140625" customWidth="1"/>
    <col min="68" max="68" width="5" customWidth="1"/>
    <col min="69" max="69" width="5.42578125" customWidth="1"/>
    <col min="70" max="70" width="6.140625" customWidth="1"/>
    <col min="71" max="71" width="4.42578125" customWidth="1"/>
  </cols>
  <sheetData>
    <row r="1" spans="1:71" s="3" customFormat="1" ht="11.25" x14ac:dyDescent="0.2">
      <c r="A1" s="6"/>
      <c r="B1" s="6"/>
      <c r="C1" s="6"/>
      <c r="D1" s="49"/>
      <c r="E1" s="7"/>
      <c r="F1" s="7"/>
      <c r="G1" s="7"/>
      <c r="H1" s="7"/>
      <c r="I1" s="7"/>
      <c r="J1" s="7"/>
      <c r="K1" s="7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</row>
    <row r="2" spans="1:71" s="3" customFormat="1" ht="11.25" x14ac:dyDescent="0.2">
      <c r="A2" s="6"/>
      <c r="B2" s="105" t="s">
        <v>203</v>
      </c>
      <c r="C2" s="106"/>
      <c r="D2" s="106"/>
      <c r="E2" s="106"/>
      <c r="F2" s="106"/>
      <c r="G2" s="106"/>
      <c r="H2" s="107"/>
      <c r="I2" s="7"/>
      <c r="J2" s="7"/>
      <c r="K2" s="7"/>
      <c r="L2" s="7"/>
      <c r="M2" s="6"/>
      <c r="N2" s="114" t="s">
        <v>64</v>
      </c>
      <c r="O2" s="114"/>
      <c r="P2" s="114"/>
      <c r="Q2" s="114"/>
      <c r="R2" s="114"/>
      <c r="S2" s="114"/>
      <c r="T2" s="6"/>
      <c r="U2" s="115">
        <f>MAX(I9:I126)</f>
        <v>941</v>
      </c>
      <c r="V2" s="115"/>
      <c r="W2" s="115"/>
      <c r="X2" s="115"/>
      <c r="Y2" s="115"/>
      <c r="Z2" s="115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s="3" customFormat="1" ht="13.5" thickBot="1" x14ac:dyDescent="0.25">
      <c r="A3" s="6"/>
      <c r="B3" s="108"/>
      <c r="C3" s="109"/>
      <c r="D3" s="109"/>
      <c r="E3" s="109"/>
      <c r="F3" s="109"/>
      <c r="G3" s="109"/>
      <c r="H3" s="110"/>
      <c r="I3" s="7"/>
      <c r="J3" s="7"/>
      <c r="K3" s="7"/>
      <c r="L3" s="7"/>
      <c r="M3" s="8"/>
      <c r="N3" s="114" t="s">
        <v>65</v>
      </c>
      <c r="O3" s="114"/>
      <c r="P3" s="114"/>
      <c r="Q3" s="114"/>
      <c r="R3" s="114"/>
      <c r="S3" s="114"/>
      <c r="T3" s="6"/>
      <c r="U3" s="115">
        <f>MAX(I128:I267)</f>
        <v>851.31799999999998</v>
      </c>
      <c r="V3" s="115"/>
      <c r="W3" s="115"/>
      <c r="X3" s="115"/>
      <c r="Y3" s="115"/>
      <c r="Z3" s="115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9"/>
      <c r="BP3" s="9"/>
      <c r="BQ3" s="9"/>
      <c r="BR3" s="9"/>
      <c r="BS3" s="9"/>
    </row>
    <row r="4" spans="1:71" s="3" customFormat="1" x14ac:dyDescent="0.2">
      <c r="A4" s="6"/>
      <c r="B4" s="111"/>
      <c r="C4" s="112"/>
      <c r="D4" s="112"/>
      <c r="E4" s="112"/>
      <c r="F4" s="112"/>
      <c r="G4" s="112"/>
      <c r="H4" s="113"/>
      <c r="I4" s="7"/>
      <c r="J4" s="10" t="s">
        <v>3</v>
      </c>
      <c r="K4" s="10" t="s">
        <v>4</v>
      </c>
      <c r="L4" s="10" t="s">
        <v>5</v>
      </c>
      <c r="M4" s="8"/>
      <c r="N4" s="6" t="s">
        <v>35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  <c r="AJ4" s="7"/>
      <c r="AK4" s="7"/>
      <c r="AL4" s="7"/>
      <c r="AM4" s="7"/>
      <c r="AN4" s="6"/>
      <c r="AO4" s="93" t="s">
        <v>0</v>
      </c>
      <c r="AP4" s="93" t="s">
        <v>1</v>
      </c>
      <c r="AQ4" s="104" t="s">
        <v>62</v>
      </c>
      <c r="AR4" s="6"/>
      <c r="AS4" s="11"/>
      <c r="AT4" s="6"/>
      <c r="AU4" s="6"/>
      <c r="AV4" s="6"/>
      <c r="AW4" s="11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11"/>
      <c r="BJ4" s="6"/>
      <c r="BK4" s="6"/>
      <c r="BL4" s="6"/>
      <c r="BM4" s="6"/>
      <c r="BN4" s="6"/>
      <c r="BO4" s="12"/>
      <c r="BP4" s="9"/>
      <c r="BQ4" s="9"/>
      <c r="BR4" s="9"/>
      <c r="BS4" s="9"/>
    </row>
    <row r="5" spans="1:71" s="3" customFormat="1" ht="12" thickBot="1" x14ac:dyDescent="0.25">
      <c r="A5" s="6"/>
      <c r="B5" s="6"/>
      <c r="C5" s="6"/>
      <c r="D5" s="49"/>
      <c r="E5" s="7"/>
      <c r="F5" s="7"/>
      <c r="G5" s="7"/>
      <c r="H5" s="7"/>
      <c r="I5" s="7"/>
      <c r="J5" s="13" t="s">
        <v>6</v>
      </c>
      <c r="K5" s="13" t="s">
        <v>7</v>
      </c>
      <c r="L5" s="13" t="s">
        <v>32</v>
      </c>
      <c r="M5" s="96" t="s">
        <v>2</v>
      </c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6"/>
      <c r="AD5" s="7"/>
      <c r="AE5" s="7"/>
      <c r="AF5" s="7"/>
      <c r="AG5" s="7"/>
      <c r="AH5" s="7"/>
      <c r="AI5" s="7"/>
      <c r="AJ5" s="7"/>
      <c r="AK5" s="7"/>
      <c r="AL5" s="7"/>
      <c r="AM5" s="7"/>
      <c r="AN5" s="6"/>
      <c r="AO5" s="94"/>
      <c r="AP5" s="94"/>
      <c r="AQ5" s="104"/>
      <c r="AR5" s="6"/>
      <c r="AS5" s="11"/>
      <c r="AT5" s="6"/>
      <c r="AU5" s="6"/>
      <c r="AV5" s="6"/>
      <c r="AW5" s="11"/>
      <c r="AX5" s="99" t="s">
        <v>36</v>
      </c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1"/>
      <c r="BN5" s="6"/>
      <c r="BO5" s="12"/>
      <c r="BP5" s="9"/>
      <c r="BQ5" s="9"/>
      <c r="BR5" s="9"/>
      <c r="BS5" s="9"/>
    </row>
    <row r="6" spans="1:71" s="3" customFormat="1" ht="11.25" x14ac:dyDescent="0.2">
      <c r="A6" s="6"/>
      <c r="B6" s="14"/>
      <c r="C6" s="15"/>
      <c r="D6" s="50"/>
      <c r="E6" s="16" t="s">
        <v>10</v>
      </c>
      <c r="F6" s="16" t="s">
        <v>10</v>
      </c>
      <c r="G6" s="16" t="s">
        <v>10</v>
      </c>
      <c r="H6" s="16"/>
      <c r="I6" s="17" t="s">
        <v>11</v>
      </c>
      <c r="J6" s="13" t="s">
        <v>12</v>
      </c>
      <c r="K6" s="13" t="s">
        <v>13</v>
      </c>
      <c r="L6" s="13" t="s">
        <v>12</v>
      </c>
      <c r="M6" s="18">
        <f>SUM(M9:M267)</f>
        <v>0</v>
      </c>
      <c r="N6" s="18">
        <f t="shared" ref="N6:AB6" si="0">SUM(N9:N267)</f>
        <v>0</v>
      </c>
      <c r="O6" s="18">
        <f t="shared" si="0"/>
        <v>0</v>
      </c>
      <c r="P6" s="18">
        <f t="shared" si="0"/>
        <v>0</v>
      </c>
      <c r="Q6" s="18">
        <f t="shared" si="0"/>
        <v>0</v>
      </c>
      <c r="R6" s="18">
        <f t="shared" si="0"/>
        <v>0</v>
      </c>
      <c r="S6" s="18">
        <f t="shared" si="0"/>
        <v>0</v>
      </c>
      <c r="T6" s="18">
        <f t="shared" si="0"/>
        <v>0</v>
      </c>
      <c r="U6" s="18">
        <f t="shared" si="0"/>
        <v>0</v>
      </c>
      <c r="V6" s="18">
        <f t="shared" si="0"/>
        <v>0</v>
      </c>
      <c r="W6" s="18">
        <f t="shared" si="0"/>
        <v>0</v>
      </c>
      <c r="X6" s="18">
        <f t="shared" si="0"/>
        <v>0</v>
      </c>
      <c r="Y6" s="18">
        <f t="shared" si="0"/>
        <v>0</v>
      </c>
      <c r="Z6" s="18">
        <f t="shared" si="0"/>
        <v>0</v>
      </c>
      <c r="AA6" s="18">
        <f t="shared" si="0"/>
        <v>0</v>
      </c>
      <c r="AB6" s="18">
        <f t="shared" si="0"/>
        <v>0</v>
      </c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94"/>
      <c r="AP6" s="94"/>
      <c r="AQ6" s="104"/>
      <c r="AR6" s="6"/>
      <c r="AS6" s="6"/>
      <c r="AT6" s="6"/>
      <c r="AU6" s="6"/>
      <c r="AV6" s="6"/>
      <c r="AW6" s="6"/>
      <c r="AX6" s="19">
        <f>SUM(AX9:AX267)</f>
        <v>8</v>
      </c>
      <c r="AY6" s="19">
        <f t="shared" ref="AY6:BM6" si="1">SUM(AY9:AY267)</f>
        <v>33</v>
      </c>
      <c r="AZ6" s="19">
        <f t="shared" si="1"/>
        <v>0</v>
      </c>
      <c r="BA6" s="19">
        <f>SUM(BA9:BA267)</f>
        <v>12</v>
      </c>
      <c r="BB6" s="19">
        <f>SUM(BB9:BB267)</f>
        <v>19</v>
      </c>
      <c r="BC6" s="19">
        <f>SUM(BC9:BC267)</f>
        <v>3</v>
      </c>
      <c r="BD6" s="19">
        <f>SUM(BD9:BD267)</f>
        <v>13</v>
      </c>
      <c r="BE6" s="19">
        <f t="shared" ref="BE6:BH6" si="2">SUM(BE9:BE267)</f>
        <v>34</v>
      </c>
      <c r="BF6" s="19">
        <f t="shared" si="2"/>
        <v>10</v>
      </c>
      <c r="BG6" s="19">
        <f t="shared" si="2"/>
        <v>0</v>
      </c>
      <c r="BH6" s="19">
        <f t="shared" si="2"/>
        <v>5</v>
      </c>
      <c r="BI6" s="19">
        <f t="shared" si="1"/>
        <v>18</v>
      </c>
      <c r="BJ6" s="19">
        <f t="shared" si="1"/>
        <v>31</v>
      </c>
      <c r="BK6" s="19">
        <f t="shared" si="1"/>
        <v>0</v>
      </c>
      <c r="BL6" s="19">
        <f t="shared" si="1"/>
        <v>1</v>
      </c>
      <c r="BM6" s="19">
        <f t="shared" si="1"/>
        <v>3</v>
      </c>
      <c r="BN6" s="6"/>
      <c r="BO6" s="12"/>
      <c r="BP6" s="9"/>
      <c r="BQ6" s="9"/>
      <c r="BR6" s="9"/>
      <c r="BS6" s="9"/>
    </row>
    <row r="7" spans="1:71" s="3" customFormat="1" ht="12" thickBot="1" x14ac:dyDescent="0.25">
      <c r="A7" s="6"/>
      <c r="B7" s="20" t="s">
        <v>8</v>
      </c>
      <c r="C7" s="21" t="s">
        <v>9</v>
      </c>
      <c r="D7" s="51" t="s">
        <v>14</v>
      </c>
      <c r="E7" s="22" t="s">
        <v>16</v>
      </c>
      <c r="F7" s="22" t="s">
        <v>15</v>
      </c>
      <c r="G7" s="22" t="s">
        <v>17</v>
      </c>
      <c r="H7" s="22" t="s">
        <v>18</v>
      </c>
      <c r="I7" s="23" t="s">
        <v>19</v>
      </c>
      <c r="J7" s="24" t="s">
        <v>20</v>
      </c>
      <c r="K7" s="24" t="s">
        <v>21</v>
      </c>
      <c r="L7" s="24" t="s">
        <v>24</v>
      </c>
      <c r="M7" s="18" t="str">
        <f>'counts-boys'!C1</f>
        <v>BE</v>
      </c>
      <c r="N7" s="18" t="str">
        <f>'counts-boys'!C2</f>
        <v>BEN</v>
      </c>
      <c r="O7" s="18" t="str">
        <f>'counts-boys'!C3</f>
        <v>BT</v>
      </c>
      <c r="P7" s="18" t="str">
        <f>'counts-boys'!C4</f>
        <v>COL</v>
      </c>
      <c r="Q7" s="18" t="str">
        <f>'counts-boys'!C5</f>
        <v>CRT</v>
      </c>
      <c r="R7" s="18" t="str">
        <f>'counts-boys'!C6</f>
        <v>ELK</v>
      </c>
      <c r="S7" s="18" t="str">
        <f>'counts-boys'!C7</f>
        <v>GI</v>
      </c>
      <c r="T7" s="18" t="str">
        <f>'counts-boys'!C8</f>
        <v>LEX</v>
      </c>
      <c r="U7" s="18" t="str">
        <f>'counts-boys'!C9</f>
        <v>MC</v>
      </c>
      <c r="V7" s="18" t="str">
        <f>'counts-boys'!C10</f>
        <v>MM</v>
      </c>
      <c r="W7" s="18" t="str">
        <f>'counts-boys'!C11</f>
        <v>NP</v>
      </c>
      <c r="X7" s="18" t="str">
        <f>'counts-boys'!C12</f>
        <v>PLV</v>
      </c>
      <c r="Y7" s="18" t="str">
        <f>'counts-boys'!C13</f>
        <v>CP</v>
      </c>
      <c r="Z7" s="18" t="str">
        <f>'counts-boys'!C14</f>
        <v>SEW</v>
      </c>
      <c r="AA7" s="18" t="str">
        <f>'counts-boys'!C15</f>
        <v>SKU</v>
      </c>
      <c r="AB7" s="18" t="str">
        <f>'counts-boys'!C16</f>
        <v>Z-O</v>
      </c>
      <c r="AC7" s="7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95"/>
      <c r="AP7" s="95"/>
      <c r="AQ7" s="104"/>
      <c r="AR7" s="6"/>
      <c r="AS7" s="6"/>
      <c r="AT7" s="6"/>
      <c r="AU7" s="6"/>
      <c r="AV7" s="6"/>
      <c r="AW7" s="6"/>
      <c r="AX7" s="19" t="str">
        <f t="shared" ref="AX7:BD7" si="3">M7</f>
        <v>BE</v>
      </c>
      <c r="AY7" s="19" t="str">
        <f t="shared" si="3"/>
        <v>BEN</v>
      </c>
      <c r="AZ7" s="19" t="str">
        <f t="shared" si="3"/>
        <v>BT</v>
      </c>
      <c r="BA7" s="19" t="str">
        <f t="shared" si="3"/>
        <v>COL</v>
      </c>
      <c r="BB7" s="19" t="str">
        <f t="shared" si="3"/>
        <v>CRT</v>
      </c>
      <c r="BC7" s="19" t="str">
        <f t="shared" si="3"/>
        <v>ELK</v>
      </c>
      <c r="BD7" s="19" t="str">
        <f t="shared" si="3"/>
        <v>GI</v>
      </c>
      <c r="BE7" s="19" t="str">
        <f t="shared" ref="BE7:BH7" si="4">T7</f>
        <v>LEX</v>
      </c>
      <c r="BF7" s="19" t="str">
        <f t="shared" si="4"/>
        <v>MC</v>
      </c>
      <c r="BG7" s="19" t="str">
        <f t="shared" si="4"/>
        <v>MM</v>
      </c>
      <c r="BH7" s="19" t="str">
        <f t="shared" si="4"/>
        <v>NP</v>
      </c>
      <c r="BI7" s="19" t="str">
        <f t="shared" ref="BI7" si="5">X7</f>
        <v>PLV</v>
      </c>
      <c r="BJ7" s="19" t="str">
        <f t="shared" ref="BJ7" si="6">Y7</f>
        <v>CP</v>
      </c>
      <c r="BK7" s="19" t="str">
        <f t="shared" ref="BK7" si="7">Z7</f>
        <v>SEW</v>
      </c>
      <c r="BL7" s="19" t="str">
        <f t="shared" ref="BL7" si="8">AA7</f>
        <v>SKU</v>
      </c>
      <c r="BM7" s="19" t="str">
        <f t="shared" ref="BM7" si="9">AB7</f>
        <v>Z-O</v>
      </c>
      <c r="BN7" s="6"/>
      <c r="BO7" s="12"/>
      <c r="BP7" s="9"/>
      <c r="BQ7" s="9"/>
      <c r="BR7" s="9"/>
      <c r="BS7" s="9"/>
    </row>
    <row r="8" spans="1:71" s="3" customFormat="1" ht="12" thickBot="1" x14ac:dyDescent="0.25">
      <c r="A8" s="61" t="s">
        <v>34</v>
      </c>
      <c r="B8" s="25">
        <v>114</v>
      </c>
      <c r="C8" s="26"/>
      <c r="D8" s="59"/>
      <c r="E8" s="26"/>
      <c r="F8" s="26"/>
      <c r="G8" s="26"/>
      <c r="H8" s="26"/>
      <c r="I8" s="27"/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31"/>
      <c r="BK8" s="31"/>
      <c r="BL8" s="31"/>
      <c r="BM8" s="31"/>
      <c r="BN8" s="6"/>
      <c r="BO8" s="12"/>
      <c r="BP8" s="9"/>
      <c r="BQ8" s="9"/>
      <c r="BR8" s="9"/>
      <c r="BS8" s="9"/>
    </row>
    <row r="9" spans="1:71" s="3" customFormat="1" ht="11.25" x14ac:dyDescent="0.2">
      <c r="A9" s="6" t="s">
        <v>196</v>
      </c>
      <c r="B9" s="32" t="s">
        <v>92</v>
      </c>
      <c r="C9" s="33" t="s">
        <v>42</v>
      </c>
      <c r="D9" s="53">
        <v>98.5</v>
      </c>
      <c r="E9" s="34">
        <v>245</v>
      </c>
      <c r="F9" s="34">
        <v>155</v>
      </c>
      <c r="G9" s="34">
        <v>285</v>
      </c>
      <c r="H9" s="34">
        <f>SUM(E9:G9)</f>
        <v>685</v>
      </c>
      <c r="I9" s="35">
        <f t="shared" ref="I9:I20" si="10">IF(H9&gt;0,LOOKUP(D9,$B$274:$B$546,$C$274:$C$546),0)*H9</f>
        <v>788.36649999999997</v>
      </c>
      <c r="J9" s="18">
        <f>IF(H9&gt;=0,LARGE($H$9:$H$20,1),0)</f>
        <v>850</v>
      </c>
      <c r="K9" s="18">
        <f>MAX(AI9:AM9)</f>
        <v>2</v>
      </c>
      <c r="L9" s="35">
        <f>MAX(AD9:AH9)</f>
        <v>5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7"/>
      <c r="AD9" s="6">
        <f>IF(H9&gt;0,IF(H9&gt;=$J$13,1,AE9),0)</f>
        <v>1</v>
      </c>
      <c r="AE9" s="6">
        <f>IF(H9&gt;0,IF(H9&gt;=$J$12,2,AF9),0)</f>
        <v>2</v>
      </c>
      <c r="AF9" s="6">
        <f>IF(H9&gt;0,IF(H9&gt;=$J$11,3,AG9),0)</f>
        <v>3</v>
      </c>
      <c r="AG9" s="6">
        <f>IF(H9&gt;0,IF(H9&gt;=$J$10,5,AH9),0)</f>
        <v>5</v>
      </c>
      <c r="AH9" s="6">
        <f>IF(H9&gt;0,IF(H9&gt;=$J$9,7,0),0)</f>
        <v>0</v>
      </c>
      <c r="AI9" s="6">
        <f>IF(L9=7,1,AJ9)</f>
        <v>2</v>
      </c>
      <c r="AJ9" s="6">
        <f>IF(L9=5,2,AK9)</f>
        <v>2</v>
      </c>
      <c r="AK9" s="6">
        <f>IF(L9=3,3,AL9)</f>
        <v>0</v>
      </c>
      <c r="AL9" s="6">
        <f>IF(L9=2,4,AM9)</f>
        <v>0</v>
      </c>
      <c r="AM9" s="6">
        <f>IF(L9=1,5,0)</f>
        <v>0</v>
      </c>
      <c r="AN9" s="6"/>
      <c r="AO9" s="6">
        <f>IF(A9="*",H9,0)</f>
        <v>685</v>
      </c>
      <c r="AP9" s="6">
        <f>J9</f>
        <v>850</v>
      </c>
      <c r="AQ9" s="6" t="str">
        <f>IF(H9&gt;0,LOOKUP(C9,'counts-boys'!A$1:A$16,'counts-boys'!C$1:C$16),0)</f>
        <v>BEN</v>
      </c>
      <c r="AR9" s="6">
        <f>IF($A9="*",IF($H9&gt;0,IF($H9&gt;=$AP$13,1,AS9),0),0)</f>
        <v>1</v>
      </c>
      <c r="AS9" s="6">
        <f>IF($A9="*",IF($H9&gt;0,IF($H9&gt;=$AP$12,2,AT9),0),0)</f>
        <v>2</v>
      </c>
      <c r="AT9" s="6">
        <f>IF($A9="*",IF($H9&gt;0,IF($H9&gt;=$AP$11,3,AU9),0),0)</f>
        <v>3</v>
      </c>
      <c r="AU9" s="6">
        <f>IF($A9="*",IF($H9&gt;0,IF($H9&gt;=$AP$10,5,AV9),0),0)</f>
        <v>5</v>
      </c>
      <c r="AV9" s="6">
        <f>IF($A9="*",IF($H9&gt;0,IF($H9&gt;=$AP$9,7,0),0),0)</f>
        <v>0</v>
      </c>
      <c r="AW9" s="6"/>
      <c r="AX9" s="18" t="str">
        <f>IF($AQ9=AX$7,MAX($AR9:$AV9),"")</f>
        <v/>
      </c>
      <c r="AY9" s="18">
        <f t="shared" ref="AY9:BM24" si="11">IF($AQ9=AY$7,MAX($AR9:$AV9),"")</f>
        <v>5</v>
      </c>
      <c r="AZ9" s="18" t="str">
        <f t="shared" si="11"/>
        <v/>
      </c>
      <c r="BA9" s="18" t="str">
        <f t="shared" si="11"/>
        <v/>
      </c>
      <c r="BB9" s="18" t="str">
        <f t="shared" si="11"/>
        <v/>
      </c>
      <c r="BC9" s="18" t="str">
        <f t="shared" si="11"/>
        <v/>
      </c>
      <c r="BD9" s="18" t="str">
        <f t="shared" si="11"/>
        <v/>
      </c>
      <c r="BE9" s="18" t="str">
        <f t="shared" si="11"/>
        <v/>
      </c>
      <c r="BF9" s="18" t="str">
        <f t="shared" si="11"/>
        <v/>
      </c>
      <c r="BG9" s="18" t="str">
        <f t="shared" si="11"/>
        <v/>
      </c>
      <c r="BH9" s="18" t="str">
        <f t="shared" si="11"/>
        <v/>
      </c>
      <c r="BI9" s="18" t="str">
        <f t="shared" si="11"/>
        <v/>
      </c>
      <c r="BJ9" s="18" t="str">
        <f t="shared" si="11"/>
        <v/>
      </c>
      <c r="BK9" s="18" t="str">
        <f t="shared" si="11"/>
        <v/>
      </c>
      <c r="BL9" s="18" t="str">
        <f t="shared" si="11"/>
        <v/>
      </c>
      <c r="BM9" s="18" t="str">
        <f t="shared" si="11"/>
        <v/>
      </c>
      <c r="BN9" s="6"/>
      <c r="BO9" s="12"/>
      <c r="BP9" s="9"/>
      <c r="BQ9" s="9"/>
      <c r="BR9" s="9"/>
      <c r="BS9" s="9"/>
    </row>
    <row r="10" spans="1:71" s="3" customFormat="1" ht="11.25" x14ac:dyDescent="0.2">
      <c r="A10" s="6"/>
      <c r="B10" s="32" t="s">
        <v>242</v>
      </c>
      <c r="C10" s="33" t="s">
        <v>45</v>
      </c>
      <c r="D10" s="53">
        <v>101.3</v>
      </c>
      <c r="E10" s="34">
        <v>155</v>
      </c>
      <c r="F10" s="34">
        <v>100</v>
      </c>
      <c r="G10" s="34">
        <v>195</v>
      </c>
      <c r="H10" s="34">
        <f>SUM(E10:G10)</f>
        <v>450</v>
      </c>
      <c r="I10" s="35">
        <f t="shared" si="10"/>
        <v>498.87</v>
      </c>
      <c r="J10" s="18">
        <f>IF(H10&gt;=0,LARGE($H$9:$H$20,2),0)</f>
        <v>685</v>
      </c>
      <c r="K10" s="18">
        <f t="shared" ref="K10:K19" si="12">MAX(AI10:AM10)</f>
        <v>0</v>
      </c>
      <c r="L10" s="35">
        <f>MAX(AD10:AH10)</f>
        <v>0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7"/>
      <c r="AD10" s="6">
        <f t="shared" ref="AD10:AD20" si="13">IF(H10&gt;0,IF(H10&gt;=$J$13,1,AE10),0)</f>
        <v>0</v>
      </c>
      <c r="AE10" s="6">
        <f t="shared" ref="AE10:AE20" si="14">IF(H10&gt;0,IF(H10&gt;=$J$12,2,AF10),0)</f>
        <v>0</v>
      </c>
      <c r="AF10" s="6">
        <f t="shared" ref="AF10:AF20" si="15">IF(H10&gt;0,IF(H10&gt;=$J$11,3,AG10),0)</f>
        <v>0</v>
      </c>
      <c r="AG10" s="6">
        <f t="shared" ref="AG10:AG20" si="16">IF(H10&gt;0,IF(H10&gt;=$J$10,5,AH10),0)</f>
        <v>0</v>
      </c>
      <c r="AH10" s="6">
        <f t="shared" ref="AH10:AH20" si="17">IF(H10&gt;0,IF(H10&gt;=$J$9,7,0),0)</f>
        <v>0</v>
      </c>
      <c r="AI10" s="6">
        <f t="shared" ref="AI10:AI20" si="18">IF(L10=7,1,AJ10)</f>
        <v>0</v>
      </c>
      <c r="AJ10" s="6">
        <f t="shared" ref="AJ10:AJ20" si="19">IF(L10=5,2,AK10)</f>
        <v>0</v>
      </c>
      <c r="AK10" s="6">
        <f t="shared" ref="AK10:AK20" si="20">IF(L10=3,3,AL10)</f>
        <v>0</v>
      </c>
      <c r="AL10" s="6">
        <f t="shared" ref="AL10:AL20" si="21">IF(L10=2,4,AM10)</f>
        <v>0</v>
      </c>
      <c r="AM10" s="6">
        <f t="shared" ref="AM10:AM20" si="22">IF(L10=1,5,0)</f>
        <v>0</v>
      </c>
      <c r="AN10" s="6"/>
      <c r="AO10" s="6">
        <f>IF(A10="*",H10,0)</f>
        <v>0</v>
      </c>
      <c r="AP10" s="6">
        <f>J10</f>
        <v>685</v>
      </c>
      <c r="AQ10" s="6" t="str">
        <f>IF(H10&gt;0,LOOKUP(C10,'counts-boys'!A$1:A$16,'counts-boys'!C$1:C$16),0)</f>
        <v>LEX</v>
      </c>
      <c r="AR10" s="6">
        <f t="shared" ref="AR10:AR20" si="23">IF($A10="*",IF($H10&gt;0,IF($H10&gt;=$AP$13,1,AS10),0),0)</f>
        <v>0</v>
      </c>
      <c r="AS10" s="6">
        <f t="shared" ref="AS10:AS20" si="24">IF($A10="*",IF($H10&gt;0,IF($H10&gt;=$AP$12,2,AT10),0),0)</f>
        <v>0</v>
      </c>
      <c r="AT10" s="6">
        <f t="shared" ref="AT10:AT20" si="25">IF($A10="*",IF($H10&gt;0,IF($H10&gt;=$AP$11,3,AU10),0),0)</f>
        <v>0</v>
      </c>
      <c r="AU10" s="6">
        <f t="shared" ref="AU10:AU20" si="26">IF($A10="*",IF($H10&gt;0,IF($H10&gt;=$AP$10,5,AV10),0),0)</f>
        <v>0</v>
      </c>
      <c r="AV10" s="6">
        <f t="shared" ref="AV10:AV20" si="27">IF($A10="*",IF($H10&gt;0,IF($H10&gt;=$AP$9,7,0),0),0)</f>
        <v>0</v>
      </c>
      <c r="AW10" s="6"/>
      <c r="AX10" s="18" t="str">
        <f t="shared" ref="AX10:AX20" si="28">IF($AQ10=AX$7,MAX($AR10:$AV10),"")</f>
        <v/>
      </c>
      <c r="AY10" s="18" t="str">
        <f t="shared" si="11"/>
        <v/>
      </c>
      <c r="AZ10" s="18" t="str">
        <f t="shared" si="11"/>
        <v/>
      </c>
      <c r="BA10" s="18" t="str">
        <f t="shared" si="11"/>
        <v/>
      </c>
      <c r="BB10" s="18" t="str">
        <f t="shared" si="11"/>
        <v/>
      </c>
      <c r="BC10" s="18" t="str">
        <f t="shared" si="11"/>
        <v/>
      </c>
      <c r="BD10" s="18" t="str">
        <f t="shared" si="11"/>
        <v/>
      </c>
      <c r="BE10" s="18">
        <f t="shared" si="11"/>
        <v>0</v>
      </c>
      <c r="BF10" s="18" t="str">
        <f t="shared" si="11"/>
        <v/>
      </c>
      <c r="BG10" s="18" t="str">
        <f t="shared" si="11"/>
        <v/>
      </c>
      <c r="BH10" s="18" t="str">
        <f t="shared" si="11"/>
        <v/>
      </c>
      <c r="BI10" s="18" t="str">
        <f t="shared" si="11"/>
        <v/>
      </c>
      <c r="BJ10" s="18" t="str">
        <f t="shared" si="11"/>
        <v/>
      </c>
      <c r="BK10" s="18" t="str">
        <f t="shared" si="11"/>
        <v/>
      </c>
      <c r="BL10" s="18" t="str">
        <f t="shared" si="11"/>
        <v/>
      </c>
      <c r="BM10" s="18" t="str">
        <f t="shared" si="11"/>
        <v/>
      </c>
      <c r="BN10" s="6"/>
      <c r="BO10" s="12"/>
      <c r="BP10" s="9"/>
      <c r="BQ10" s="9"/>
      <c r="BR10" s="9"/>
      <c r="BS10" s="9"/>
    </row>
    <row r="11" spans="1:71" s="3" customFormat="1" ht="11.25" x14ac:dyDescent="0.2">
      <c r="A11" s="6" t="s">
        <v>196</v>
      </c>
      <c r="B11" s="32" t="s">
        <v>226</v>
      </c>
      <c r="C11" s="33" t="s">
        <v>66</v>
      </c>
      <c r="D11" s="53">
        <v>109.9</v>
      </c>
      <c r="E11" s="34">
        <v>225</v>
      </c>
      <c r="F11" s="34">
        <v>135</v>
      </c>
      <c r="G11" s="34">
        <v>245</v>
      </c>
      <c r="H11" s="34">
        <f>SUM(E11:G11)</f>
        <v>605</v>
      </c>
      <c r="I11" s="35">
        <f t="shared" si="10"/>
        <v>611.1105</v>
      </c>
      <c r="J11" s="18">
        <f>IF(H11&gt;=0,LARGE($H$9:$H$20,3),0)</f>
        <v>665</v>
      </c>
      <c r="K11" s="18">
        <f t="shared" si="12"/>
        <v>4</v>
      </c>
      <c r="L11" s="35">
        <f>MAX(AD11:AH11)</f>
        <v>2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7"/>
      <c r="AD11" s="6">
        <f t="shared" si="13"/>
        <v>1</v>
      </c>
      <c r="AE11" s="6">
        <f t="shared" si="14"/>
        <v>2</v>
      </c>
      <c r="AF11" s="6">
        <f t="shared" si="15"/>
        <v>0</v>
      </c>
      <c r="AG11" s="6">
        <f t="shared" si="16"/>
        <v>0</v>
      </c>
      <c r="AH11" s="6">
        <f t="shared" si="17"/>
        <v>0</v>
      </c>
      <c r="AI11" s="6">
        <f t="shared" si="18"/>
        <v>4</v>
      </c>
      <c r="AJ11" s="6">
        <f t="shared" si="19"/>
        <v>4</v>
      </c>
      <c r="AK11" s="6">
        <f t="shared" si="20"/>
        <v>4</v>
      </c>
      <c r="AL11" s="6">
        <f t="shared" si="21"/>
        <v>4</v>
      </c>
      <c r="AM11" s="6">
        <f t="shared" si="22"/>
        <v>0</v>
      </c>
      <c r="AN11" s="6"/>
      <c r="AO11" s="6">
        <f>IF(A11="*",H11,0)</f>
        <v>605</v>
      </c>
      <c r="AP11" s="6">
        <f>J11</f>
        <v>665</v>
      </c>
      <c r="AQ11" s="6" t="str">
        <f>IF(H11&gt;0,LOOKUP(C11,'counts-boys'!A$1:A$16,'counts-boys'!C$1:C$16),0)</f>
        <v>CRT</v>
      </c>
      <c r="AR11" s="6">
        <f t="shared" si="23"/>
        <v>1</v>
      </c>
      <c r="AS11" s="6">
        <f t="shared" si="24"/>
        <v>2</v>
      </c>
      <c r="AT11" s="6">
        <f t="shared" si="25"/>
        <v>0</v>
      </c>
      <c r="AU11" s="6">
        <f t="shared" si="26"/>
        <v>0</v>
      </c>
      <c r="AV11" s="6">
        <f t="shared" si="27"/>
        <v>0</v>
      </c>
      <c r="AW11" s="6"/>
      <c r="AX11" s="18" t="str">
        <f t="shared" si="28"/>
        <v/>
      </c>
      <c r="AY11" s="18" t="str">
        <f t="shared" si="11"/>
        <v/>
      </c>
      <c r="AZ11" s="18" t="str">
        <f t="shared" si="11"/>
        <v/>
      </c>
      <c r="BA11" s="18" t="str">
        <f t="shared" si="11"/>
        <v/>
      </c>
      <c r="BB11" s="18">
        <f t="shared" si="11"/>
        <v>2</v>
      </c>
      <c r="BC11" s="18" t="str">
        <f t="shared" si="11"/>
        <v/>
      </c>
      <c r="BD11" s="18" t="str">
        <f t="shared" si="11"/>
        <v/>
      </c>
      <c r="BE11" s="18" t="str">
        <f t="shared" si="11"/>
        <v/>
      </c>
      <c r="BF11" s="18" t="str">
        <f t="shared" si="11"/>
        <v/>
      </c>
      <c r="BG11" s="18" t="str">
        <f t="shared" si="11"/>
        <v/>
      </c>
      <c r="BH11" s="18" t="str">
        <f t="shared" si="11"/>
        <v/>
      </c>
      <c r="BI11" s="18" t="str">
        <f t="shared" si="11"/>
        <v/>
      </c>
      <c r="BJ11" s="18" t="str">
        <f t="shared" si="11"/>
        <v/>
      </c>
      <c r="BK11" s="18" t="str">
        <f t="shared" si="11"/>
        <v/>
      </c>
      <c r="BL11" s="18" t="str">
        <f t="shared" si="11"/>
        <v/>
      </c>
      <c r="BM11" s="18" t="str">
        <f t="shared" si="11"/>
        <v/>
      </c>
      <c r="BN11" s="6"/>
      <c r="BO11" s="12"/>
      <c r="BP11" s="9"/>
      <c r="BQ11" s="9"/>
      <c r="BR11" s="9"/>
      <c r="BS11" s="9"/>
    </row>
    <row r="12" spans="1:71" s="3" customFormat="1" ht="11.25" x14ac:dyDescent="0.2">
      <c r="A12" s="6" t="s">
        <v>196</v>
      </c>
      <c r="B12" s="32" t="s">
        <v>113</v>
      </c>
      <c r="C12" s="33" t="s">
        <v>57</v>
      </c>
      <c r="D12" s="53">
        <v>110.1</v>
      </c>
      <c r="E12" s="34">
        <v>170</v>
      </c>
      <c r="F12" s="34">
        <v>120</v>
      </c>
      <c r="G12" s="34">
        <v>275</v>
      </c>
      <c r="H12" s="34">
        <f>SUM(E12:G12)</f>
        <v>565</v>
      </c>
      <c r="I12" s="35">
        <f t="shared" si="10"/>
        <v>564.49149999999997</v>
      </c>
      <c r="J12" s="18">
        <f>IF(H12&gt;=0,LARGE($H$9:$H$20,4),0)</f>
        <v>605</v>
      </c>
      <c r="K12" s="18">
        <f t="shared" si="12"/>
        <v>5</v>
      </c>
      <c r="L12" s="35">
        <f>MAX(AD12:AH12)</f>
        <v>1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7"/>
      <c r="AD12" s="6">
        <f t="shared" si="13"/>
        <v>1</v>
      </c>
      <c r="AE12" s="6">
        <f t="shared" si="14"/>
        <v>0</v>
      </c>
      <c r="AF12" s="6">
        <f t="shared" si="15"/>
        <v>0</v>
      </c>
      <c r="AG12" s="6">
        <f t="shared" si="16"/>
        <v>0</v>
      </c>
      <c r="AH12" s="6">
        <f t="shared" si="17"/>
        <v>0</v>
      </c>
      <c r="AI12" s="6">
        <f t="shared" si="18"/>
        <v>5</v>
      </c>
      <c r="AJ12" s="6">
        <f t="shared" si="19"/>
        <v>5</v>
      </c>
      <c r="AK12" s="6">
        <f t="shared" si="20"/>
        <v>5</v>
      </c>
      <c r="AL12" s="6">
        <f t="shared" si="21"/>
        <v>5</v>
      </c>
      <c r="AM12" s="6">
        <f t="shared" si="22"/>
        <v>5</v>
      </c>
      <c r="AN12" s="6"/>
      <c r="AO12" s="6">
        <f>IF(A12="*",H12,0)</f>
        <v>565</v>
      </c>
      <c r="AP12" s="6">
        <f>J12</f>
        <v>605</v>
      </c>
      <c r="AQ12" s="6" t="str">
        <f>IF(H12&gt;0,LOOKUP(C12,'counts-boys'!A$1:A$16,'counts-boys'!C$1:C$16),0)</f>
        <v>NP</v>
      </c>
      <c r="AR12" s="6">
        <f t="shared" si="23"/>
        <v>1</v>
      </c>
      <c r="AS12" s="6">
        <f t="shared" si="24"/>
        <v>0</v>
      </c>
      <c r="AT12" s="6">
        <f t="shared" si="25"/>
        <v>0</v>
      </c>
      <c r="AU12" s="6">
        <f t="shared" si="26"/>
        <v>0</v>
      </c>
      <c r="AV12" s="6">
        <f t="shared" si="27"/>
        <v>0</v>
      </c>
      <c r="AW12" s="6"/>
      <c r="AX12" s="18" t="str">
        <f t="shared" si="28"/>
        <v/>
      </c>
      <c r="AY12" s="18" t="str">
        <f t="shared" si="11"/>
        <v/>
      </c>
      <c r="AZ12" s="18" t="str">
        <f t="shared" si="11"/>
        <v/>
      </c>
      <c r="BA12" s="18" t="str">
        <f t="shared" si="11"/>
        <v/>
      </c>
      <c r="BB12" s="18" t="str">
        <f t="shared" si="11"/>
        <v/>
      </c>
      <c r="BC12" s="18" t="str">
        <f t="shared" si="11"/>
        <v/>
      </c>
      <c r="BD12" s="18" t="str">
        <f t="shared" si="11"/>
        <v/>
      </c>
      <c r="BE12" s="18" t="str">
        <f t="shared" si="11"/>
        <v/>
      </c>
      <c r="BF12" s="18" t="str">
        <f t="shared" si="11"/>
        <v/>
      </c>
      <c r="BG12" s="18" t="str">
        <f t="shared" si="11"/>
        <v/>
      </c>
      <c r="BH12" s="18">
        <f t="shared" si="11"/>
        <v>1</v>
      </c>
      <c r="BI12" s="18" t="str">
        <f t="shared" si="11"/>
        <v/>
      </c>
      <c r="BJ12" s="18" t="str">
        <f t="shared" si="11"/>
        <v/>
      </c>
      <c r="BK12" s="18" t="str">
        <f t="shared" si="11"/>
        <v/>
      </c>
      <c r="BL12" s="18" t="str">
        <f t="shared" si="11"/>
        <v/>
      </c>
      <c r="BM12" s="18" t="str">
        <f t="shared" si="11"/>
        <v/>
      </c>
      <c r="BN12" s="6"/>
      <c r="BO12" s="12"/>
      <c r="BP12" s="9"/>
      <c r="BQ12" s="9"/>
      <c r="BR12" s="9"/>
      <c r="BS12" s="9"/>
    </row>
    <row r="13" spans="1:71" s="3" customFormat="1" ht="11.25" x14ac:dyDescent="0.2">
      <c r="A13" s="6" t="s">
        <v>196</v>
      </c>
      <c r="B13" s="32" t="s">
        <v>112</v>
      </c>
      <c r="C13" s="33" t="s">
        <v>45</v>
      </c>
      <c r="D13" s="53">
        <v>110.3</v>
      </c>
      <c r="E13" s="34">
        <v>295</v>
      </c>
      <c r="F13" s="34">
        <v>150</v>
      </c>
      <c r="G13" s="34">
        <v>405</v>
      </c>
      <c r="H13" s="34">
        <f t="shared" ref="H13:H19" si="29">SUM(E13:G13)</f>
        <v>850</v>
      </c>
      <c r="I13" s="35">
        <f t="shared" si="10"/>
        <v>849.23500000000001</v>
      </c>
      <c r="J13" s="18">
        <f>IF(H13&gt;=0,LARGE($H$9:$H$20,5),0)</f>
        <v>565</v>
      </c>
      <c r="K13" s="18">
        <f t="shared" si="12"/>
        <v>1</v>
      </c>
      <c r="L13" s="35">
        <f t="shared" ref="L13:L33" si="30">MAX(AD13:AH13)</f>
        <v>7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7"/>
      <c r="AD13" s="6">
        <f t="shared" si="13"/>
        <v>1</v>
      </c>
      <c r="AE13" s="6">
        <f t="shared" si="14"/>
        <v>2</v>
      </c>
      <c r="AF13" s="6">
        <f t="shared" si="15"/>
        <v>3</v>
      </c>
      <c r="AG13" s="6">
        <f t="shared" si="16"/>
        <v>5</v>
      </c>
      <c r="AH13" s="6">
        <f t="shared" si="17"/>
        <v>7</v>
      </c>
      <c r="AI13" s="6">
        <f t="shared" si="18"/>
        <v>1</v>
      </c>
      <c r="AJ13" s="6">
        <f t="shared" si="19"/>
        <v>0</v>
      </c>
      <c r="AK13" s="6">
        <f t="shared" si="20"/>
        <v>0</v>
      </c>
      <c r="AL13" s="6">
        <f t="shared" si="21"/>
        <v>0</v>
      </c>
      <c r="AM13" s="6">
        <f t="shared" si="22"/>
        <v>0</v>
      </c>
      <c r="AN13" s="6"/>
      <c r="AO13" s="6">
        <f>IF(A13="*",H13,0)</f>
        <v>850</v>
      </c>
      <c r="AP13" s="6">
        <f>J13</f>
        <v>565</v>
      </c>
      <c r="AQ13" s="6" t="str">
        <f>IF(H13&gt;0,LOOKUP(C13,'counts-boys'!A$1:A$16,'counts-boys'!C$1:C$16),0)</f>
        <v>LEX</v>
      </c>
      <c r="AR13" s="6">
        <f t="shared" si="23"/>
        <v>1</v>
      </c>
      <c r="AS13" s="6">
        <f t="shared" si="24"/>
        <v>2</v>
      </c>
      <c r="AT13" s="6">
        <f t="shared" si="25"/>
        <v>3</v>
      </c>
      <c r="AU13" s="6">
        <f t="shared" si="26"/>
        <v>5</v>
      </c>
      <c r="AV13" s="6">
        <f t="shared" si="27"/>
        <v>7</v>
      </c>
      <c r="AW13" s="6"/>
      <c r="AX13" s="18" t="str">
        <f t="shared" si="28"/>
        <v/>
      </c>
      <c r="AY13" s="18" t="str">
        <f t="shared" si="11"/>
        <v/>
      </c>
      <c r="AZ13" s="18" t="str">
        <f t="shared" si="11"/>
        <v/>
      </c>
      <c r="BA13" s="18" t="str">
        <f t="shared" si="11"/>
        <v/>
      </c>
      <c r="BB13" s="18" t="str">
        <f t="shared" si="11"/>
        <v/>
      </c>
      <c r="BC13" s="18" t="str">
        <f t="shared" si="11"/>
        <v/>
      </c>
      <c r="BD13" s="18" t="str">
        <f t="shared" si="11"/>
        <v/>
      </c>
      <c r="BE13" s="18">
        <f t="shared" si="11"/>
        <v>7</v>
      </c>
      <c r="BF13" s="18" t="str">
        <f t="shared" si="11"/>
        <v/>
      </c>
      <c r="BG13" s="18" t="str">
        <f t="shared" si="11"/>
        <v/>
      </c>
      <c r="BH13" s="18" t="str">
        <f t="shared" si="11"/>
        <v/>
      </c>
      <c r="BI13" s="18" t="str">
        <f t="shared" si="11"/>
        <v/>
      </c>
      <c r="BJ13" s="18" t="str">
        <f t="shared" si="11"/>
        <v/>
      </c>
      <c r="BK13" s="18" t="str">
        <f t="shared" si="11"/>
        <v/>
      </c>
      <c r="BL13" s="18" t="str">
        <f t="shared" si="11"/>
        <v/>
      </c>
      <c r="BM13" s="18" t="str">
        <f t="shared" si="11"/>
        <v/>
      </c>
      <c r="BN13" s="6"/>
      <c r="BO13" s="12"/>
      <c r="BP13" s="9"/>
      <c r="BQ13" s="9"/>
      <c r="BR13" s="9"/>
      <c r="BS13" s="9"/>
    </row>
    <row r="14" spans="1:71" s="3" customFormat="1" ht="12" thickBot="1" x14ac:dyDescent="0.25">
      <c r="A14" s="6" t="s">
        <v>196</v>
      </c>
      <c r="B14" s="32" t="s">
        <v>50</v>
      </c>
      <c r="C14" s="33" t="s">
        <v>106</v>
      </c>
      <c r="D14" s="53">
        <v>112.2</v>
      </c>
      <c r="E14" s="34">
        <v>245</v>
      </c>
      <c r="F14" s="34">
        <v>185</v>
      </c>
      <c r="G14" s="34">
        <v>235</v>
      </c>
      <c r="H14" s="34">
        <f t="shared" si="29"/>
        <v>665</v>
      </c>
      <c r="I14" s="35">
        <f t="shared" si="10"/>
        <v>650.30349999999999</v>
      </c>
      <c r="J14" s="7"/>
      <c r="K14" s="18">
        <f t="shared" si="12"/>
        <v>3</v>
      </c>
      <c r="L14" s="35">
        <f t="shared" si="30"/>
        <v>3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7"/>
      <c r="AD14" s="6">
        <f t="shared" si="13"/>
        <v>1</v>
      </c>
      <c r="AE14" s="6">
        <f t="shared" si="14"/>
        <v>2</v>
      </c>
      <c r="AF14" s="6">
        <f t="shared" si="15"/>
        <v>3</v>
      </c>
      <c r="AG14" s="6">
        <f t="shared" si="16"/>
        <v>0</v>
      </c>
      <c r="AH14" s="6">
        <f t="shared" si="17"/>
        <v>0</v>
      </c>
      <c r="AI14" s="6">
        <f t="shared" si="18"/>
        <v>3</v>
      </c>
      <c r="AJ14" s="6">
        <f t="shared" si="19"/>
        <v>3</v>
      </c>
      <c r="AK14" s="6">
        <f t="shared" si="20"/>
        <v>3</v>
      </c>
      <c r="AL14" s="6">
        <f t="shared" si="21"/>
        <v>0</v>
      </c>
      <c r="AM14" s="6">
        <f t="shared" si="22"/>
        <v>0</v>
      </c>
      <c r="AN14" s="6"/>
      <c r="AO14" s="6">
        <f t="shared" ref="AO14:AO81" si="31">IF(A14="*",H14,"")</f>
        <v>665</v>
      </c>
      <c r="AP14" s="6"/>
      <c r="AQ14" s="6" t="str">
        <f>IF(H14&gt;0,LOOKUP(C14,'counts-boys'!A$1:A$16,'counts-boys'!C$1:C$16),0)</f>
        <v>CP</v>
      </c>
      <c r="AR14" s="6">
        <f t="shared" si="23"/>
        <v>1</v>
      </c>
      <c r="AS14" s="6">
        <f t="shared" si="24"/>
        <v>2</v>
      </c>
      <c r="AT14" s="6">
        <f t="shared" si="25"/>
        <v>3</v>
      </c>
      <c r="AU14" s="6">
        <f t="shared" si="26"/>
        <v>0</v>
      </c>
      <c r="AV14" s="6">
        <f t="shared" si="27"/>
        <v>0</v>
      </c>
      <c r="AW14" s="6"/>
      <c r="AX14" s="18" t="str">
        <f t="shared" si="28"/>
        <v/>
      </c>
      <c r="AY14" s="18" t="str">
        <f t="shared" si="11"/>
        <v/>
      </c>
      <c r="AZ14" s="18" t="str">
        <f t="shared" si="11"/>
        <v/>
      </c>
      <c r="BA14" s="18" t="str">
        <f t="shared" si="11"/>
        <v/>
      </c>
      <c r="BB14" s="18" t="str">
        <f t="shared" si="11"/>
        <v/>
      </c>
      <c r="BC14" s="18" t="str">
        <f t="shared" si="11"/>
        <v/>
      </c>
      <c r="BD14" s="18" t="str">
        <f t="shared" si="11"/>
        <v/>
      </c>
      <c r="BE14" s="18" t="str">
        <f t="shared" si="11"/>
        <v/>
      </c>
      <c r="BF14" s="18" t="str">
        <f t="shared" si="11"/>
        <v/>
      </c>
      <c r="BG14" s="18" t="str">
        <f t="shared" si="11"/>
        <v/>
      </c>
      <c r="BH14" s="18" t="str">
        <f t="shared" si="11"/>
        <v/>
      </c>
      <c r="BI14" s="18" t="str">
        <f t="shared" si="11"/>
        <v/>
      </c>
      <c r="BJ14" s="18">
        <f t="shared" si="11"/>
        <v>3</v>
      </c>
      <c r="BK14" s="18" t="str">
        <f t="shared" si="11"/>
        <v/>
      </c>
      <c r="BL14" s="18" t="str">
        <f t="shared" si="11"/>
        <v/>
      </c>
      <c r="BM14" s="18" t="str">
        <f t="shared" si="11"/>
        <v/>
      </c>
      <c r="BN14" s="6"/>
      <c r="BO14" s="9"/>
      <c r="BP14" s="9"/>
      <c r="BQ14" s="9"/>
      <c r="BR14" s="9"/>
      <c r="BS14" s="9"/>
    </row>
    <row r="15" spans="1:71" s="3" customFormat="1" ht="11.25" hidden="1" x14ac:dyDescent="0.2">
      <c r="A15" s="6"/>
      <c r="B15" s="32"/>
      <c r="C15" s="33"/>
      <c r="D15" s="53"/>
      <c r="E15" s="34"/>
      <c r="F15" s="34"/>
      <c r="G15" s="34"/>
      <c r="H15" s="34">
        <f t="shared" si="29"/>
        <v>0</v>
      </c>
      <c r="I15" s="35">
        <f t="shared" si="10"/>
        <v>0</v>
      </c>
      <c r="J15" s="7"/>
      <c r="K15" s="18">
        <f t="shared" si="12"/>
        <v>0</v>
      </c>
      <c r="L15" s="35">
        <f t="shared" si="30"/>
        <v>0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7"/>
      <c r="AD15" s="6">
        <f t="shared" si="13"/>
        <v>0</v>
      </c>
      <c r="AE15" s="6">
        <f t="shared" si="14"/>
        <v>0</v>
      </c>
      <c r="AF15" s="6">
        <f t="shared" si="15"/>
        <v>0</v>
      </c>
      <c r="AG15" s="6">
        <f t="shared" si="16"/>
        <v>0</v>
      </c>
      <c r="AH15" s="6">
        <f t="shared" si="17"/>
        <v>0</v>
      </c>
      <c r="AI15" s="6">
        <f t="shared" si="18"/>
        <v>0</v>
      </c>
      <c r="AJ15" s="6">
        <f t="shared" si="19"/>
        <v>0</v>
      </c>
      <c r="AK15" s="6">
        <f t="shared" si="20"/>
        <v>0</v>
      </c>
      <c r="AL15" s="6">
        <f t="shared" si="21"/>
        <v>0</v>
      </c>
      <c r="AM15" s="6">
        <f t="shared" si="22"/>
        <v>0</v>
      </c>
      <c r="AN15" s="6"/>
      <c r="AO15" s="6" t="str">
        <f t="shared" si="31"/>
        <v/>
      </c>
      <c r="AP15" s="6"/>
      <c r="AQ15" s="6">
        <f>IF(H15&gt;0,LOOKUP(C15,'counts-boys'!A$1:A$16,'counts-boys'!C$1:C$16),0)</f>
        <v>0</v>
      </c>
      <c r="AR15" s="6">
        <f t="shared" si="23"/>
        <v>0</v>
      </c>
      <c r="AS15" s="6">
        <f t="shared" si="24"/>
        <v>0</v>
      </c>
      <c r="AT15" s="6">
        <f t="shared" si="25"/>
        <v>0</v>
      </c>
      <c r="AU15" s="6">
        <f t="shared" si="26"/>
        <v>0</v>
      </c>
      <c r="AV15" s="6">
        <f t="shared" si="27"/>
        <v>0</v>
      </c>
      <c r="AW15" s="6"/>
      <c r="AX15" s="18" t="str">
        <f t="shared" si="28"/>
        <v/>
      </c>
      <c r="AY15" s="18" t="str">
        <f t="shared" si="11"/>
        <v/>
      </c>
      <c r="AZ15" s="18" t="str">
        <f t="shared" si="11"/>
        <v/>
      </c>
      <c r="BA15" s="18" t="str">
        <f t="shared" si="11"/>
        <v/>
      </c>
      <c r="BB15" s="18" t="str">
        <f t="shared" si="11"/>
        <v/>
      </c>
      <c r="BC15" s="18" t="str">
        <f t="shared" si="11"/>
        <v/>
      </c>
      <c r="BD15" s="18" t="str">
        <f t="shared" si="11"/>
        <v/>
      </c>
      <c r="BE15" s="18" t="str">
        <f t="shared" si="11"/>
        <v/>
      </c>
      <c r="BF15" s="18" t="str">
        <f t="shared" si="11"/>
        <v/>
      </c>
      <c r="BG15" s="18" t="str">
        <f t="shared" si="11"/>
        <v/>
      </c>
      <c r="BH15" s="18" t="str">
        <f t="shared" si="11"/>
        <v/>
      </c>
      <c r="BI15" s="18" t="str">
        <f t="shared" si="11"/>
        <v/>
      </c>
      <c r="BJ15" s="18" t="str">
        <f t="shared" si="11"/>
        <v/>
      </c>
      <c r="BK15" s="18" t="str">
        <f t="shared" si="11"/>
        <v/>
      </c>
      <c r="BL15" s="18" t="str">
        <f t="shared" si="11"/>
        <v/>
      </c>
      <c r="BM15" s="18" t="str">
        <f t="shared" si="11"/>
        <v/>
      </c>
      <c r="BN15" s="6"/>
      <c r="BO15" s="6"/>
      <c r="BP15" s="6"/>
      <c r="BQ15" s="6"/>
      <c r="BR15" s="6"/>
      <c r="BS15" s="6"/>
    </row>
    <row r="16" spans="1:71" s="3" customFormat="1" hidden="1" x14ac:dyDescent="0.2">
      <c r="A16" s="6"/>
      <c r="B16" s="32"/>
      <c r="C16" s="33"/>
      <c r="D16" s="53"/>
      <c r="E16" s="34"/>
      <c r="F16" s="34"/>
      <c r="G16" s="34"/>
      <c r="H16" s="34">
        <f>SUM(E16:G16)</f>
        <v>0</v>
      </c>
      <c r="I16" s="35">
        <f t="shared" si="10"/>
        <v>0</v>
      </c>
      <c r="J16" s="36"/>
      <c r="K16" s="18">
        <f t="shared" si="12"/>
        <v>0</v>
      </c>
      <c r="L16" s="35">
        <f t="shared" si="30"/>
        <v>0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7"/>
      <c r="AD16" s="6">
        <f t="shared" si="13"/>
        <v>0</v>
      </c>
      <c r="AE16" s="6">
        <f t="shared" si="14"/>
        <v>0</v>
      </c>
      <c r="AF16" s="6">
        <f t="shared" si="15"/>
        <v>0</v>
      </c>
      <c r="AG16" s="6">
        <f t="shared" si="16"/>
        <v>0</v>
      </c>
      <c r="AH16" s="6">
        <f t="shared" si="17"/>
        <v>0</v>
      </c>
      <c r="AI16" s="6">
        <f t="shared" si="18"/>
        <v>0</v>
      </c>
      <c r="AJ16" s="6">
        <f t="shared" si="19"/>
        <v>0</v>
      </c>
      <c r="AK16" s="6">
        <f t="shared" si="20"/>
        <v>0</v>
      </c>
      <c r="AL16" s="6">
        <f t="shared" si="21"/>
        <v>0</v>
      </c>
      <c r="AM16" s="6">
        <f t="shared" si="22"/>
        <v>0</v>
      </c>
      <c r="AN16" s="6"/>
      <c r="AO16" s="6" t="str">
        <f t="shared" si="31"/>
        <v/>
      </c>
      <c r="AP16" s="6"/>
      <c r="AQ16" s="6">
        <f>IF(H16&gt;0,LOOKUP(C16,'counts-boys'!A$1:A$16,'counts-boys'!C$1:C$16),0)</f>
        <v>0</v>
      </c>
      <c r="AR16" s="6">
        <f t="shared" si="23"/>
        <v>0</v>
      </c>
      <c r="AS16" s="6">
        <f t="shared" si="24"/>
        <v>0</v>
      </c>
      <c r="AT16" s="6">
        <f t="shared" si="25"/>
        <v>0</v>
      </c>
      <c r="AU16" s="6">
        <f t="shared" si="26"/>
        <v>0</v>
      </c>
      <c r="AV16" s="6">
        <f t="shared" si="27"/>
        <v>0</v>
      </c>
      <c r="AW16" s="6"/>
      <c r="AX16" s="18" t="str">
        <f t="shared" si="28"/>
        <v/>
      </c>
      <c r="AY16" s="18" t="str">
        <f t="shared" si="11"/>
        <v/>
      </c>
      <c r="AZ16" s="18" t="str">
        <f t="shared" si="11"/>
        <v/>
      </c>
      <c r="BA16" s="18" t="str">
        <f t="shared" si="11"/>
        <v/>
      </c>
      <c r="BB16" s="18" t="str">
        <f t="shared" si="11"/>
        <v/>
      </c>
      <c r="BC16" s="18" t="str">
        <f t="shared" si="11"/>
        <v/>
      </c>
      <c r="BD16" s="18" t="str">
        <f t="shared" si="11"/>
        <v/>
      </c>
      <c r="BE16" s="18" t="str">
        <f t="shared" si="11"/>
        <v/>
      </c>
      <c r="BF16" s="18" t="str">
        <f t="shared" si="11"/>
        <v/>
      </c>
      <c r="BG16" s="18" t="str">
        <f t="shared" si="11"/>
        <v/>
      </c>
      <c r="BH16" s="18" t="str">
        <f t="shared" si="11"/>
        <v/>
      </c>
      <c r="BI16" s="18" t="str">
        <f t="shared" si="11"/>
        <v/>
      </c>
      <c r="BJ16" s="18" t="str">
        <f t="shared" si="11"/>
        <v/>
      </c>
      <c r="BK16" s="18" t="str">
        <f t="shared" si="11"/>
        <v/>
      </c>
      <c r="BL16" s="18" t="str">
        <f t="shared" si="11"/>
        <v/>
      </c>
      <c r="BM16" s="18" t="str">
        <f t="shared" si="11"/>
        <v/>
      </c>
      <c r="BN16" s="6"/>
      <c r="BO16" s="6"/>
      <c r="BP16" s="6"/>
      <c r="BQ16" s="6"/>
      <c r="BR16" s="6"/>
      <c r="BS16" s="6"/>
    </row>
    <row r="17" spans="1:71" s="3" customFormat="1" hidden="1" x14ac:dyDescent="0.2">
      <c r="A17" s="6"/>
      <c r="B17" s="32"/>
      <c r="C17" s="33"/>
      <c r="D17" s="53"/>
      <c r="E17" s="34"/>
      <c r="F17" s="34"/>
      <c r="G17" s="34"/>
      <c r="H17" s="34">
        <f t="shared" si="29"/>
        <v>0</v>
      </c>
      <c r="I17" s="35">
        <f t="shared" si="10"/>
        <v>0</v>
      </c>
      <c r="J17" s="36"/>
      <c r="K17" s="18">
        <f t="shared" si="12"/>
        <v>0</v>
      </c>
      <c r="L17" s="35">
        <f t="shared" si="30"/>
        <v>0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7"/>
      <c r="AD17" s="6">
        <f t="shared" si="13"/>
        <v>0</v>
      </c>
      <c r="AE17" s="6">
        <f t="shared" si="14"/>
        <v>0</v>
      </c>
      <c r="AF17" s="6">
        <f t="shared" si="15"/>
        <v>0</v>
      </c>
      <c r="AG17" s="6">
        <f t="shared" si="16"/>
        <v>0</v>
      </c>
      <c r="AH17" s="6">
        <f t="shared" si="17"/>
        <v>0</v>
      </c>
      <c r="AI17" s="6">
        <f t="shared" si="18"/>
        <v>0</v>
      </c>
      <c r="AJ17" s="6">
        <f t="shared" si="19"/>
        <v>0</v>
      </c>
      <c r="AK17" s="6">
        <f t="shared" si="20"/>
        <v>0</v>
      </c>
      <c r="AL17" s="6">
        <f t="shared" si="21"/>
        <v>0</v>
      </c>
      <c r="AM17" s="6">
        <f t="shared" si="22"/>
        <v>0</v>
      </c>
      <c r="AN17" s="6"/>
      <c r="AO17" s="6" t="str">
        <f t="shared" si="31"/>
        <v/>
      </c>
      <c r="AP17" s="6"/>
      <c r="AQ17" s="6">
        <f>IF(H17&gt;0,LOOKUP(C17,'counts-boys'!A$1:A$16,'counts-boys'!C$1:C$16),0)</f>
        <v>0</v>
      </c>
      <c r="AR17" s="6">
        <f t="shared" si="23"/>
        <v>0</v>
      </c>
      <c r="AS17" s="6">
        <f t="shared" si="24"/>
        <v>0</v>
      </c>
      <c r="AT17" s="6">
        <f t="shared" si="25"/>
        <v>0</v>
      </c>
      <c r="AU17" s="6">
        <f t="shared" si="26"/>
        <v>0</v>
      </c>
      <c r="AV17" s="6">
        <f t="shared" si="27"/>
        <v>0</v>
      </c>
      <c r="AW17" s="6"/>
      <c r="AX17" s="18" t="str">
        <f t="shared" si="28"/>
        <v/>
      </c>
      <c r="AY17" s="18" t="str">
        <f t="shared" si="11"/>
        <v/>
      </c>
      <c r="AZ17" s="18" t="str">
        <f t="shared" si="11"/>
        <v/>
      </c>
      <c r="BA17" s="18" t="str">
        <f t="shared" si="11"/>
        <v/>
      </c>
      <c r="BB17" s="18" t="str">
        <f t="shared" si="11"/>
        <v/>
      </c>
      <c r="BC17" s="18" t="str">
        <f t="shared" si="11"/>
        <v/>
      </c>
      <c r="BD17" s="18" t="str">
        <f t="shared" si="11"/>
        <v/>
      </c>
      <c r="BE17" s="18" t="str">
        <f t="shared" si="11"/>
        <v/>
      </c>
      <c r="BF17" s="18" t="str">
        <f t="shared" si="11"/>
        <v/>
      </c>
      <c r="BG17" s="18" t="str">
        <f t="shared" si="11"/>
        <v/>
      </c>
      <c r="BH17" s="18" t="str">
        <f t="shared" si="11"/>
        <v/>
      </c>
      <c r="BI17" s="18" t="str">
        <f t="shared" si="11"/>
        <v/>
      </c>
      <c r="BJ17" s="18" t="str">
        <f t="shared" si="11"/>
        <v/>
      </c>
      <c r="BK17" s="18" t="str">
        <f t="shared" si="11"/>
        <v/>
      </c>
      <c r="BL17" s="18" t="str">
        <f t="shared" si="11"/>
        <v/>
      </c>
      <c r="BM17" s="18" t="str">
        <f t="shared" si="11"/>
        <v/>
      </c>
      <c r="BN17" s="6"/>
      <c r="BO17" s="6"/>
      <c r="BP17" s="6"/>
      <c r="BQ17" s="6"/>
      <c r="BR17" s="6"/>
      <c r="BS17" s="6"/>
    </row>
    <row r="18" spans="1:71" s="3" customFormat="1" hidden="1" x14ac:dyDescent="0.2">
      <c r="A18" s="6"/>
      <c r="B18" s="32"/>
      <c r="C18" s="33"/>
      <c r="D18" s="53"/>
      <c r="E18" s="34"/>
      <c r="F18" s="34"/>
      <c r="G18" s="34"/>
      <c r="H18" s="34">
        <f t="shared" si="29"/>
        <v>0</v>
      </c>
      <c r="I18" s="35">
        <f t="shared" si="10"/>
        <v>0</v>
      </c>
      <c r="J18" s="36"/>
      <c r="K18" s="18">
        <f t="shared" si="12"/>
        <v>0</v>
      </c>
      <c r="L18" s="35">
        <f t="shared" si="30"/>
        <v>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7"/>
      <c r="AD18" s="6">
        <f t="shared" si="13"/>
        <v>0</v>
      </c>
      <c r="AE18" s="6">
        <f t="shared" si="14"/>
        <v>0</v>
      </c>
      <c r="AF18" s="6">
        <f t="shared" si="15"/>
        <v>0</v>
      </c>
      <c r="AG18" s="6">
        <f t="shared" si="16"/>
        <v>0</v>
      </c>
      <c r="AH18" s="6">
        <f t="shared" si="17"/>
        <v>0</v>
      </c>
      <c r="AI18" s="6">
        <f t="shared" si="18"/>
        <v>0</v>
      </c>
      <c r="AJ18" s="6">
        <f t="shared" si="19"/>
        <v>0</v>
      </c>
      <c r="AK18" s="6">
        <f t="shared" si="20"/>
        <v>0</v>
      </c>
      <c r="AL18" s="6">
        <f t="shared" si="21"/>
        <v>0</v>
      </c>
      <c r="AM18" s="6">
        <f t="shared" si="22"/>
        <v>0</v>
      </c>
      <c r="AN18" s="6"/>
      <c r="AO18" s="6" t="str">
        <f t="shared" si="31"/>
        <v/>
      </c>
      <c r="AP18" s="6"/>
      <c r="AQ18" s="6">
        <f>IF(H18&gt;0,LOOKUP(C18,'counts-boys'!A$1:A$16,'counts-boys'!C$1:C$16),0)</f>
        <v>0</v>
      </c>
      <c r="AR18" s="6">
        <f t="shared" si="23"/>
        <v>0</v>
      </c>
      <c r="AS18" s="6">
        <f t="shared" si="24"/>
        <v>0</v>
      </c>
      <c r="AT18" s="6">
        <f t="shared" si="25"/>
        <v>0</v>
      </c>
      <c r="AU18" s="6">
        <f t="shared" si="26"/>
        <v>0</v>
      </c>
      <c r="AV18" s="6">
        <f t="shared" si="27"/>
        <v>0</v>
      </c>
      <c r="AW18" s="6"/>
      <c r="AX18" s="18" t="str">
        <f t="shared" si="28"/>
        <v/>
      </c>
      <c r="AY18" s="18" t="str">
        <f t="shared" si="11"/>
        <v/>
      </c>
      <c r="AZ18" s="18" t="str">
        <f t="shared" si="11"/>
        <v/>
      </c>
      <c r="BA18" s="18" t="str">
        <f t="shared" si="11"/>
        <v/>
      </c>
      <c r="BB18" s="18" t="str">
        <f t="shared" si="11"/>
        <v/>
      </c>
      <c r="BC18" s="18" t="str">
        <f t="shared" si="11"/>
        <v/>
      </c>
      <c r="BD18" s="18" t="str">
        <f t="shared" si="11"/>
        <v/>
      </c>
      <c r="BE18" s="18" t="str">
        <f t="shared" si="11"/>
        <v/>
      </c>
      <c r="BF18" s="18" t="str">
        <f t="shared" si="11"/>
        <v/>
      </c>
      <c r="BG18" s="18" t="str">
        <f t="shared" si="11"/>
        <v/>
      </c>
      <c r="BH18" s="18" t="str">
        <f t="shared" si="11"/>
        <v/>
      </c>
      <c r="BI18" s="18" t="str">
        <f t="shared" si="11"/>
        <v/>
      </c>
      <c r="BJ18" s="18" t="str">
        <f t="shared" si="11"/>
        <v/>
      </c>
      <c r="BK18" s="18" t="str">
        <f t="shared" si="11"/>
        <v/>
      </c>
      <c r="BL18" s="18" t="str">
        <f t="shared" si="11"/>
        <v/>
      </c>
      <c r="BM18" s="18" t="str">
        <f t="shared" si="11"/>
        <v/>
      </c>
      <c r="BN18" s="6"/>
      <c r="BO18" s="6"/>
      <c r="BP18" s="6"/>
      <c r="BQ18" s="6"/>
      <c r="BR18" s="6"/>
      <c r="BS18" s="6"/>
    </row>
    <row r="19" spans="1:71" s="3" customFormat="1" hidden="1" x14ac:dyDescent="0.2">
      <c r="A19" s="6"/>
      <c r="B19" s="32"/>
      <c r="C19" s="33"/>
      <c r="D19" s="53"/>
      <c r="E19" s="34"/>
      <c r="F19" s="34"/>
      <c r="G19" s="34"/>
      <c r="H19" s="34">
        <f t="shared" si="29"/>
        <v>0</v>
      </c>
      <c r="I19" s="35">
        <f t="shared" si="10"/>
        <v>0</v>
      </c>
      <c r="J19" s="36"/>
      <c r="K19" s="18">
        <f t="shared" si="12"/>
        <v>0</v>
      </c>
      <c r="L19" s="35">
        <f t="shared" si="30"/>
        <v>0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7"/>
      <c r="AD19" s="6">
        <f t="shared" si="13"/>
        <v>0</v>
      </c>
      <c r="AE19" s="6">
        <f t="shared" si="14"/>
        <v>0</v>
      </c>
      <c r="AF19" s="6">
        <f t="shared" si="15"/>
        <v>0</v>
      </c>
      <c r="AG19" s="6">
        <f t="shared" si="16"/>
        <v>0</v>
      </c>
      <c r="AH19" s="6">
        <f t="shared" si="17"/>
        <v>0</v>
      </c>
      <c r="AI19" s="6">
        <f t="shared" si="18"/>
        <v>0</v>
      </c>
      <c r="AJ19" s="6">
        <f t="shared" si="19"/>
        <v>0</v>
      </c>
      <c r="AK19" s="6">
        <f t="shared" si="20"/>
        <v>0</v>
      </c>
      <c r="AL19" s="6">
        <f t="shared" si="21"/>
        <v>0</v>
      </c>
      <c r="AM19" s="6">
        <f t="shared" si="22"/>
        <v>0</v>
      </c>
      <c r="AN19" s="6"/>
      <c r="AO19" s="6" t="str">
        <f t="shared" si="31"/>
        <v/>
      </c>
      <c r="AP19" s="6"/>
      <c r="AQ19" s="6">
        <f>IF(H19&gt;0,LOOKUP(C19,'counts-boys'!A$1:A$16,'counts-boys'!C$1:C$16),0)</f>
        <v>0</v>
      </c>
      <c r="AR19" s="6">
        <f t="shared" si="23"/>
        <v>0</v>
      </c>
      <c r="AS19" s="6">
        <f t="shared" si="24"/>
        <v>0</v>
      </c>
      <c r="AT19" s="6">
        <f t="shared" si="25"/>
        <v>0</v>
      </c>
      <c r="AU19" s="6">
        <f t="shared" si="26"/>
        <v>0</v>
      </c>
      <c r="AV19" s="6">
        <f t="shared" si="27"/>
        <v>0</v>
      </c>
      <c r="AW19" s="6"/>
      <c r="AX19" s="18" t="str">
        <f t="shared" si="28"/>
        <v/>
      </c>
      <c r="AY19" s="18" t="str">
        <f t="shared" si="11"/>
        <v/>
      </c>
      <c r="AZ19" s="18" t="str">
        <f t="shared" si="11"/>
        <v/>
      </c>
      <c r="BA19" s="18" t="str">
        <f t="shared" si="11"/>
        <v/>
      </c>
      <c r="BB19" s="18" t="str">
        <f t="shared" si="11"/>
        <v/>
      </c>
      <c r="BC19" s="18" t="str">
        <f t="shared" si="11"/>
        <v/>
      </c>
      <c r="BD19" s="18" t="str">
        <f t="shared" si="11"/>
        <v/>
      </c>
      <c r="BE19" s="18" t="str">
        <f t="shared" si="11"/>
        <v/>
      </c>
      <c r="BF19" s="18" t="str">
        <f t="shared" si="11"/>
        <v/>
      </c>
      <c r="BG19" s="18" t="str">
        <f t="shared" si="11"/>
        <v/>
      </c>
      <c r="BH19" s="18" t="str">
        <f t="shared" si="11"/>
        <v/>
      </c>
      <c r="BI19" s="18" t="str">
        <f t="shared" si="11"/>
        <v/>
      </c>
      <c r="BJ19" s="18" t="str">
        <f t="shared" si="11"/>
        <v/>
      </c>
      <c r="BK19" s="18" t="str">
        <f t="shared" si="11"/>
        <v/>
      </c>
      <c r="BL19" s="18" t="str">
        <f t="shared" si="11"/>
        <v/>
      </c>
      <c r="BM19" s="18" t="str">
        <f t="shared" si="11"/>
        <v/>
      </c>
      <c r="BN19" s="6"/>
      <c r="BO19" s="6"/>
      <c r="BP19" s="6"/>
      <c r="BQ19" s="6"/>
      <c r="BR19" s="6"/>
      <c r="BS19" s="6"/>
    </row>
    <row r="20" spans="1:71" s="3" customFormat="1" ht="13.5" hidden="1" thickBot="1" x14ac:dyDescent="0.25">
      <c r="A20" s="6"/>
      <c r="B20" s="32"/>
      <c r="C20" s="33"/>
      <c r="D20" s="53"/>
      <c r="E20" s="34"/>
      <c r="F20" s="34"/>
      <c r="G20" s="34"/>
      <c r="H20" s="34">
        <f t="shared" ref="H20:H33" si="32">SUM(E20:G20)</f>
        <v>0</v>
      </c>
      <c r="I20" s="35">
        <f t="shared" si="10"/>
        <v>0</v>
      </c>
      <c r="J20" s="36"/>
      <c r="K20" s="18">
        <f>MAX(AI20:AM20)</f>
        <v>0</v>
      </c>
      <c r="L20" s="35">
        <f>MAX(AD20:AH20)</f>
        <v>0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7"/>
      <c r="AD20" s="6">
        <f t="shared" si="13"/>
        <v>0</v>
      </c>
      <c r="AE20" s="6">
        <f t="shared" si="14"/>
        <v>0</v>
      </c>
      <c r="AF20" s="6">
        <f t="shared" si="15"/>
        <v>0</v>
      </c>
      <c r="AG20" s="6">
        <f t="shared" si="16"/>
        <v>0</v>
      </c>
      <c r="AH20" s="6">
        <f t="shared" si="17"/>
        <v>0</v>
      </c>
      <c r="AI20" s="6">
        <f t="shared" si="18"/>
        <v>0</v>
      </c>
      <c r="AJ20" s="6">
        <f t="shared" si="19"/>
        <v>0</v>
      </c>
      <c r="AK20" s="6">
        <f t="shared" si="20"/>
        <v>0</v>
      </c>
      <c r="AL20" s="6">
        <f t="shared" si="21"/>
        <v>0</v>
      </c>
      <c r="AM20" s="6">
        <f t="shared" si="22"/>
        <v>0</v>
      </c>
      <c r="AN20" s="6"/>
      <c r="AO20" s="6" t="str">
        <f t="shared" si="31"/>
        <v/>
      </c>
      <c r="AP20" s="6"/>
      <c r="AQ20" s="6">
        <f>IF(H20&gt;0,LOOKUP(C20,'counts-boys'!A$1:A$16,'counts-boys'!C$1:C$16),0)</f>
        <v>0</v>
      </c>
      <c r="AR20" s="6">
        <f t="shared" si="23"/>
        <v>0</v>
      </c>
      <c r="AS20" s="6">
        <f t="shared" si="24"/>
        <v>0</v>
      </c>
      <c r="AT20" s="6">
        <f t="shared" si="25"/>
        <v>0</v>
      </c>
      <c r="AU20" s="6">
        <f t="shared" si="26"/>
        <v>0</v>
      </c>
      <c r="AV20" s="6">
        <f t="shared" si="27"/>
        <v>0</v>
      </c>
      <c r="AW20" s="6"/>
      <c r="AX20" s="18" t="str">
        <f t="shared" si="28"/>
        <v/>
      </c>
      <c r="AY20" s="18" t="str">
        <f t="shared" si="11"/>
        <v/>
      </c>
      <c r="AZ20" s="18" t="str">
        <f t="shared" si="11"/>
        <v/>
      </c>
      <c r="BA20" s="18" t="str">
        <f t="shared" si="11"/>
        <v/>
      </c>
      <c r="BB20" s="18" t="str">
        <f t="shared" si="11"/>
        <v/>
      </c>
      <c r="BC20" s="18" t="str">
        <f t="shared" si="11"/>
        <v/>
      </c>
      <c r="BD20" s="18" t="str">
        <f t="shared" si="11"/>
        <v/>
      </c>
      <c r="BE20" s="18" t="str">
        <f t="shared" si="11"/>
        <v/>
      </c>
      <c r="BF20" s="18" t="str">
        <f t="shared" si="11"/>
        <v/>
      </c>
      <c r="BG20" s="18" t="str">
        <f t="shared" si="11"/>
        <v/>
      </c>
      <c r="BH20" s="18" t="str">
        <f t="shared" si="11"/>
        <v/>
      </c>
      <c r="BI20" s="18" t="str">
        <f t="shared" si="11"/>
        <v/>
      </c>
      <c r="BJ20" s="18" t="str">
        <f t="shared" si="11"/>
        <v/>
      </c>
      <c r="BK20" s="18" t="str">
        <f t="shared" si="11"/>
        <v/>
      </c>
      <c r="BL20" s="18" t="str">
        <f t="shared" si="11"/>
        <v/>
      </c>
      <c r="BM20" s="18" t="str">
        <f t="shared" si="11"/>
        <v/>
      </c>
      <c r="BN20" s="6"/>
      <c r="BO20" s="6"/>
      <c r="BP20" s="6"/>
      <c r="BQ20" s="6"/>
      <c r="BR20" s="6"/>
      <c r="BS20" s="6"/>
    </row>
    <row r="21" spans="1:71" ht="13.5" thickBot="1" x14ac:dyDescent="0.25">
      <c r="A21" s="61" t="s">
        <v>34</v>
      </c>
      <c r="B21" s="37">
        <v>123</v>
      </c>
      <c r="C21" s="38" t="s">
        <v>9</v>
      </c>
      <c r="D21" s="52" t="s">
        <v>14</v>
      </c>
      <c r="E21" s="38" t="s">
        <v>16</v>
      </c>
      <c r="F21" s="38" t="s">
        <v>15</v>
      </c>
      <c r="G21" s="38" t="s">
        <v>17</v>
      </c>
      <c r="H21" s="38" t="s">
        <v>18</v>
      </c>
      <c r="I21" s="39" t="s">
        <v>19</v>
      </c>
      <c r="J21" s="40" t="s">
        <v>20</v>
      </c>
      <c r="K21" s="40" t="s">
        <v>21</v>
      </c>
      <c r="L21" s="40" t="s">
        <v>25</v>
      </c>
      <c r="M21" s="38" t="str">
        <f>$M$7</f>
        <v>BE</v>
      </c>
      <c r="N21" s="38" t="str">
        <f>$N$7</f>
        <v>BEN</v>
      </c>
      <c r="O21" s="38" t="str">
        <f>$O$7</f>
        <v>BT</v>
      </c>
      <c r="P21" s="38" t="str">
        <f>$P$7</f>
        <v>COL</v>
      </c>
      <c r="Q21" s="38" t="str">
        <f>$Q$7</f>
        <v>CRT</v>
      </c>
      <c r="R21" s="38" t="str">
        <f>$R$7</f>
        <v>ELK</v>
      </c>
      <c r="S21" s="38" t="str">
        <f>$S$7</f>
        <v>GI</v>
      </c>
      <c r="T21" s="38" t="str">
        <f>$T$7</f>
        <v>LEX</v>
      </c>
      <c r="U21" s="38" t="str">
        <f>$U$7</f>
        <v>MC</v>
      </c>
      <c r="V21" s="38" t="str">
        <f>$V$7</f>
        <v>MM</v>
      </c>
      <c r="W21" s="38" t="str">
        <f>$W$7</f>
        <v>NP</v>
      </c>
      <c r="X21" s="38" t="str">
        <f>$X$7</f>
        <v>PLV</v>
      </c>
      <c r="Y21" s="38" t="str">
        <f>$Y$7</f>
        <v>CP</v>
      </c>
      <c r="Z21" s="38" t="str">
        <f>$Z$7</f>
        <v>SEW</v>
      </c>
      <c r="AA21" s="38" t="str">
        <f>$AA$7</f>
        <v>SKU</v>
      </c>
      <c r="AB21" s="38" t="str">
        <f>$AB$7</f>
        <v>Z-O</v>
      </c>
      <c r="AC21" s="7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6" t="str">
        <f t="shared" si="31"/>
        <v/>
      </c>
      <c r="AP21" s="8"/>
      <c r="AQ21" s="8"/>
      <c r="AR21" s="8"/>
      <c r="AS21" s="8"/>
      <c r="AT21" s="8"/>
      <c r="AU21" s="8"/>
      <c r="AV21" s="8"/>
      <c r="AW21" s="8"/>
      <c r="AX21" s="71" t="str">
        <f>$M$7</f>
        <v>BE</v>
      </c>
      <c r="AY21" s="71" t="str">
        <f>$N$7</f>
        <v>BEN</v>
      </c>
      <c r="AZ21" s="71" t="str">
        <f>$O$7</f>
        <v>BT</v>
      </c>
      <c r="BA21" s="71" t="str">
        <f>$P$7</f>
        <v>COL</v>
      </c>
      <c r="BB21" s="71" t="str">
        <f>$Q$7</f>
        <v>CRT</v>
      </c>
      <c r="BC21" s="71" t="str">
        <f>$R$7</f>
        <v>ELK</v>
      </c>
      <c r="BD21" s="71" t="str">
        <f>$S$7</f>
        <v>GI</v>
      </c>
      <c r="BE21" s="71" t="str">
        <f>$T$7</f>
        <v>LEX</v>
      </c>
      <c r="BF21" s="71" t="str">
        <f>$U$7</f>
        <v>MC</v>
      </c>
      <c r="BG21" s="71" t="str">
        <f>$V$7</f>
        <v>MM</v>
      </c>
      <c r="BH21" s="71" t="str">
        <f>$W$7</f>
        <v>NP</v>
      </c>
      <c r="BI21" s="71" t="str">
        <f>$X$7</f>
        <v>PLV</v>
      </c>
      <c r="BJ21" s="71" t="str">
        <f>$Y$7</f>
        <v>CP</v>
      </c>
      <c r="BK21" s="71" t="str">
        <f>$Z$7</f>
        <v>SEW</v>
      </c>
      <c r="BL21" s="71" t="str">
        <f>$AA$7</f>
        <v>SKU</v>
      </c>
      <c r="BM21" s="71" t="str">
        <f>$AB$7</f>
        <v>Z-O</v>
      </c>
      <c r="BN21" s="8"/>
      <c r="BO21" s="8"/>
      <c r="BP21" s="8"/>
      <c r="BQ21" s="8"/>
      <c r="BR21" s="8"/>
      <c r="BS21" s="8"/>
    </row>
    <row r="22" spans="1:71" s="2" customFormat="1" x14ac:dyDescent="0.2">
      <c r="A22" s="6"/>
      <c r="B22" s="32" t="s">
        <v>243</v>
      </c>
      <c r="C22" s="33" t="s">
        <v>45</v>
      </c>
      <c r="D22" s="53">
        <v>116.6</v>
      </c>
      <c r="E22" s="34">
        <v>165</v>
      </c>
      <c r="F22" s="34">
        <v>100</v>
      </c>
      <c r="G22" s="34">
        <v>195</v>
      </c>
      <c r="H22" s="34">
        <f t="shared" si="32"/>
        <v>460</v>
      </c>
      <c r="I22" s="35">
        <f t="shared" ref="I22:I33" si="33">IF(H22&gt;0,LOOKUP(D22,$B$274:$B$546,$C$274:$C$546),0)*H22</f>
        <v>431.71</v>
      </c>
      <c r="J22" s="18">
        <f>IF(H22&gt;=0,LARGE($H$22:$H$33,1),0)</f>
        <v>920</v>
      </c>
      <c r="K22" s="18">
        <f>MAX(AI22:AM22)</f>
        <v>0</v>
      </c>
      <c r="L22" s="35">
        <f t="shared" si="30"/>
        <v>0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8"/>
      <c r="AD22" s="6">
        <f>IF(H22&gt;0,IF(H22&gt;=$J$26,1,AE22),0)</f>
        <v>0</v>
      </c>
      <c r="AE22" s="6">
        <f>IF(H22&gt;0,IF(H22&gt;=$J$25,2,AF22),0)</f>
        <v>0</v>
      </c>
      <c r="AF22" s="6">
        <f>IF(H22&gt;0,IF(H22&gt;=$J$24,3,AG22),0)</f>
        <v>0</v>
      </c>
      <c r="AG22" s="6">
        <f>IF(H22&gt;0,IF(H22&gt;=$J$23,5,AH22),0)</f>
        <v>0</v>
      </c>
      <c r="AH22" s="6">
        <f>IF(H22&gt;0,IF(H22&gt;=$J$22,7,0),0)</f>
        <v>0</v>
      </c>
      <c r="AI22" s="6">
        <f t="shared" ref="AI22:AI33" si="34">IF(L22=7,1,AJ22)</f>
        <v>0</v>
      </c>
      <c r="AJ22" s="6">
        <f t="shared" ref="AJ22:AJ33" si="35">IF(L22=5,2,AK22)</f>
        <v>0</v>
      </c>
      <c r="AK22" s="6">
        <f t="shared" ref="AK22:AK33" si="36">IF(L22=3,3,AL22)</f>
        <v>0</v>
      </c>
      <c r="AL22" s="6">
        <f t="shared" ref="AL22:AL33" si="37">IF(L22=2,4,AM22)</f>
        <v>0</v>
      </c>
      <c r="AM22" s="6">
        <f t="shared" ref="AM22:AM33" si="38">IF(L22=1,5,0)</f>
        <v>0</v>
      </c>
      <c r="AN22" s="41"/>
      <c r="AO22" s="6">
        <f>IF(A22="*",H22,0)</f>
        <v>0</v>
      </c>
      <c r="AP22" s="6">
        <f>J22</f>
        <v>920</v>
      </c>
      <c r="AQ22" s="6" t="str">
        <f>IF(H22&gt;0,LOOKUP(C22,'counts-boys'!A$1:A$16,'counts-boys'!C$1:C$16),0)</f>
        <v>LEX</v>
      </c>
      <c r="AR22" s="6">
        <f>IF($A22="*",IF($H22&gt;0,IF($H22&gt;=$AP$26,1,AS22),0),0)</f>
        <v>0</v>
      </c>
      <c r="AS22" s="6">
        <f>IF($A22="*",IF($H22&gt;0,IF($H22&gt;=$AP$25,2,AT22),0),0)</f>
        <v>0</v>
      </c>
      <c r="AT22" s="6">
        <f>IF($A22="*",IF($H22&gt;0,IF($H22&gt;=$AP$24,3,AU22),0),0)</f>
        <v>0</v>
      </c>
      <c r="AU22" s="6">
        <f>IF($A22="*",IF($H22&gt;0,IF($H22&gt;=$AP$23,5,AV22),0),0)</f>
        <v>0</v>
      </c>
      <c r="AV22" s="6">
        <f>IF($A22="*",IF($H22&gt;0,IF($H22&gt;=$AP$22,7,0),0),0)</f>
        <v>0</v>
      </c>
      <c r="AW22" s="41"/>
      <c r="AX22" s="18" t="str">
        <f>IF($AQ22=AX$7,MAX($AR22:$AV22),"")</f>
        <v/>
      </c>
      <c r="AY22" s="18" t="str">
        <f t="shared" si="11"/>
        <v/>
      </c>
      <c r="AZ22" s="18" t="str">
        <f t="shared" si="11"/>
        <v/>
      </c>
      <c r="BA22" s="18" t="str">
        <f t="shared" si="11"/>
        <v/>
      </c>
      <c r="BB22" s="18" t="str">
        <f t="shared" si="11"/>
        <v/>
      </c>
      <c r="BC22" s="18" t="str">
        <f t="shared" si="11"/>
        <v/>
      </c>
      <c r="BD22" s="18" t="str">
        <f t="shared" si="11"/>
        <v/>
      </c>
      <c r="BE22" s="18">
        <f t="shared" si="11"/>
        <v>0</v>
      </c>
      <c r="BF22" s="18" t="str">
        <f t="shared" si="11"/>
        <v/>
      </c>
      <c r="BG22" s="18" t="str">
        <f t="shared" si="11"/>
        <v/>
      </c>
      <c r="BH22" s="18" t="str">
        <f t="shared" si="11"/>
        <v/>
      </c>
      <c r="BI22" s="18" t="str">
        <f t="shared" si="11"/>
        <v/>
      </c>
      <c r="BJ22" s="18" t="str">
        <f t="shared" si="11"/>
        <v/>
      </c>
      <c r="BK22" s="18" t="str">
        <f t="shared" si="11"/>
        <v/>
      </c>
      <c r="BL22" s="18" t="str">
        <f t="shared" si="11"/>
        <v/>
      </c>
      <c r="BM22" s="18" t="str">
        <f t="shared" si="11"/>
        <v/>
      </c>
      <c r="BN22" s="41"/>
      <c r="BO22" s="41"/>
      <c r="BP22" s="41"/>
      <c r="BQ22" s="41"/>
      <c r="BR22" s="41"/>
      <c r="BS22" s="41"/>
    </row>
    <row r="23" spans="1:71" s="2" customFormat="1" x14ac:dyDescent="0.2">
      <c r="A23" s="63" t="s">
        <v>196</v>
      </c>
      <c r="B23" s="32" t="s">
        <v>116</v>
      </c>
      <c r="C23" s="33" t="s">
        <v>45</v>
      </c>
      <c r="D23" s="53">
        <v>119.1</v>
      </c>
      <c r="E23" s="34">
        <v>235</v>
      </c>
      <c r="F23" s="34">
        <v>125</v>
      </c>
      <c r="G23" s="34">
        <v>300</v>
      </c>
      <c r="H23" s="34">
        <f t="shared" si="32"/>
        <v>660</v>
      </c>
      <c r="I23" s="35">
        <f t="shared" si="33"/>
        <v>601.59</v>
      </c>
      <c r="J23" s="18">
        <f>IF(H23&gt;=0,LARGE($H$22:$H$33,2),0)</f>
        <v>750</v>
      </c>
      <c r="K23" s="18">
        <f t="shared" ref="K23:K33" si="39">MAX(AI23:AM23)</f>
        <v>0</v>
      </c>
      <c r="L23" s="35">
        <f t="shared" si="30"/>
        <v>0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8"/>
      <c r="AD23" s="6">
        <f>IF(H23&gt;0,IF(H23&gt;=$J$26,1,AE23),0)</f>
        <v>0</v>
      </c>
      <c r="AE23" s="6">
        <f>IF(H23&gt;0,IF(H23&gt;=$J$25,2,AF23),0)</f>
        <v>0</v>
      </c>
      <c r="AF23" s="6">
        <f>IF(H23&gt;0,IF(H23&gt;=$J$24,3,AG23),0)</f>
        <v>0</v>
      </c>
      <c r="AG23" s="6">
        <f>IF(H23&gt;0,IF(H23&gt;=$J$23,5,AH23),0)</f>
        <v>0</v>
      </c>
      <c r="AH23" s="6">
        <f>IF(H23&gt;0,IF(H23&gt;=$J$22,7,0),0)</f>
        <v>0</v>
      </c>
      <c r="AI23" s="6">
        <f t="shared" si="34"/>
        <v>0</v>
      </c>
      <c r="AJ23" s="6">
        <f t="shared" si="35"/>
        <v>0</v>
      </c>
      <c r="AK23" s="6">
        <f t="shared" si="36"/>
        <v>0</v>
      </c>
      <c r="AL23" s="6">
        <f t="shared" si="37"/>
        <v>0</v>
      </c>
      <c r="AM23" s="6">
        <f t="shared" si="38"/>
        <v>0</v>
      </c>
      <c r="AN23" s="41"/>
      <c r="AO23" s="6">
        <f>IF(A23="*",H23,0)</f>
        <v>660</v>
      </c>
      <c r="AP23" s="6">
        <f>J23</f>
        <v>750</v>
      </c>
      <c r="AQ23" s="6" t="str">
        <f>IF(H23&gt;0,LOOKUP(C23,'counts-boys'!A$1:A$16,'counts-boys'!C$1:C$16),0)</f>
        <v>LEX</v>
      </c>
      <c r="AR23" s="6">
        <f t="shared" ref="AR23:AR33" si="40">IF($A23="*",IF($H23&gt;0,IF($H23&gt;=$AP$26,1,AS23),0),0)</f>
        <v>0</v>
      </c>
      <c r="AS23" s="6">
        <f t="shared" ref="AS23:AS33" si="41">IF($A23="*",IF($H23&gt;0,IF($H23&gt;=$AP$25,2,AT23),0),0)</f>
        <v>0</v>
      </c>
      <c r="AT23" s="6">
        <f t="shared" ref="AT23:AT33" si="42">IF($A23="*",IF($H23&gt;0,IF($H23&gt;=$AP$24,3,AU23),0),0)</f>
        <v>0</v>
      </c>
      <c r="AU23" s="6">
        <f t="shared" ref="AU23:AU33" si="43">IF($A23="*",IF($H23&gt;0,IF($H23&gt;=$AP$23,5,AV23),0),0)</f>
        <v>0</v>
      </c>
      <c r="AV23" s="6">
        <f t="shared" ref="AV23:AV33" si="44">IF($A23="*",IF($H23&gt;0,IF($H23&gt;=$AP$22,7,0),0),0)</f>
        <v>0</v>
      </c>
      <c r="AW23" s="41"/>
      <c r="AX23" s="18" t="str">
        <f t="shared" ref="AX23:BM38" si="45">IF($AQ23=AX$7,MAX($AR23:$AV23),"")</f>
        <v/>
      </c>
      <c r="AY23" s="18" t="str">
        <f t="shared" si="11"/>
        <v/>
      </c>
      <c r="AZ23" s="18" t="str">
        <f t="shared" si="11"/>
        <v/>
      </c>
      <c r="BA23" s="18" t="str">
        <f t="shared" si="11"/>
        <v/>
      </c>
      <c r="BB23" s="18" t="str">
        <f t="shared" si="11"/>
        <v/>
      </c>
      <c r="BC23" s="18" t="str">
        <f t="shared" si="11"/>
        <v/>
      </c>
      <c r="BD23" s="18" t="str">
        <f t="shared" si="11"/>
        <v/>
      </c>
      <c r="BE23" s="18">
        <f t="shared" si="11"/>
        <v>0</v>
      </c>
      <c r="BF23" s="18" t="str">
        <f t="shared" si="11"/>
        <v/>
      </c>
      <c r="BG23" s="18" t="str">
        <f t="shared" si="11"/>
        <v/>
      </c>
      <c r="BH23" s="18" t="str">
        <f t="shared" si="11"/>
        <v/>
      </c>
      <c r="BI23" s="18" t="str">
        <f t="shared" si="11"/>
        <v/>
      </c>
      <c r="BJ23" s="18" t="str">
        <f t="shared" si="11"/>
        <v/>
      </c>
      <c r="BK23" s="18" t="str">
        <f t="shared" si="11"/>
        <v/>
      </c>
      <c r="BL23" s="18" t="str">
        <f t="shared" si="11"/>
        <v/>
      </c>
      <c r="BM23" s="18" t="str">
        <f t="shared" si="11"/>
        <v/>
      </c>
      <c r="BN23" s="41"/>
      <c r="BO23" s="41"/>
      <c r="BP23" s="41"/>
      <c r="BQ23" s="41"/>
      <c r="BR23" s="41"/>
      <c r="BS23" s="41"/>
    </row>
    <row r="24" spans="1:71" s="2" customFormat="1" x14ac:dyDescent="0.2">
      <c r="A24" s="63" t="s">
        <v>196</v>
      </c>
      <c r="B24" s="32" t="s">
        <v>114</v>
      </c>
      <c r="C24" s="33" t="s">
        <v>42</v>
      </c>
      <c r="D24" s="53">
        <v>121.9</v>
      </c>
      <c r="E24" s="34">
        <v>260</v>
      </c>
      <c r="F24" s="34">
        <v>145</v>
      </c>
      <c r="G24" s="34">
        <v>340</v>
      </c>
      <c r="H24" s="34">
        <f t="shared" si="32"/>
        <v>745</v>
      </c>
      <c r="I24" s="35">
        <f t="shared" si="33"/>
        <v>666.47699999999998</v>
      </c>
      <c r="J24" s="18">
        <f>IF(H24&gt;=0,LARGE($H$22:$H$33,3),0)</f>
        <v>745</v>
      </c>
      <c r="K24" s="18">
        <f t="shared" si="39"/>
        <v>3</v>
      </c>
      <c r="L24" s="35">
        <f>MAX(AD24:AH24)</f>
        <v>3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8"/>
      <c r="AD24" s="6">
        <f>IF(H24&gt;0,IF(H24&gt;=$J$26,1,AE24),0)</f>
        <v>1</v>
      </c>
      <c r="AE24" s="6">
        <f>IF(H24&gt;0,IF(H24&gt;=$J$25,2,AF24),0)</f>
        <v>2</v>
      </c>
      <c r="AF24" s="6">
        <f>IF(H24&gt;0,IF(H24&gt;=$J$24,3,AG24),0)</f>
        <v>3</v>
      </c>
      <c r="AG24" s="6">
        <f>IF(H24&gt;0,IF(H24&gt;=$J$23,5,AH24),0)</f>
        <v>0</v>
      </c>
      <c r="AH24" s="6">
        <f>IF(H24&gt;0,IF(H24&gt;=$J$22,7,0),0)</f>
        <v>0</v>
      </c>
      <c r="AI24" s="6">
        <f t="shared" si="34"/>
        <v>3</v>
      </c>
      <c r="AJ24" s="6">
        <f t="shared" si="35"/>
        <v>3</v>
      </c>
      <c r="AK24" s="6">
        <f t="shared" si="36"/>
        <v>3</v>
      </c>
      <c r="AL24" s="6">
        <f t="shared" si="37"/>
        <v>0</v>
      </c>
      <c r="AM24" s="6">
        <f t="shared" si="38"/>
        <v>0</v>
      </c>
      <c r="AN24" s="41"/>
      <c r="AO24" s="6">
        <f>IF(A24="*",H24,0)</f>
        <v>745</v>
      </c>
      <c r="AP24" s="6">
        <f>J24</f>
        <v>745</v>
      </c>
      <c r="AQ24" s="6" t="str">
        <f>IF(H24&gt;0,LOOKUP(C24,'counts-boys'!A$1:A$16,'counts-boys'!C$1:C$16),0)</f>
        <v>BEN</v>
      </c>
      <c r="AR24" s="6">
        <f t="shared" si="40"/>
        <v>1</v>
      </c>
      <c r="AS24" s="6">
        <f t="shared" si="41"/>
        <v>2</v>
      </c>
      <c r="AT24" s="6">
        <f t="shared" si="42"/>
        <v>3</v>
      </c>
      <c r="AU24" s="6">
        <f t="shared" si="43"/>
        <v>0</v>
      </c>
      <c r="AV24" s="6">
        <f t="shared" si="44"/>
        <v>0</v>
      </c>
      <c r="AW24" s="41"/>
      <c r="AX24" s="18" t="str">
        <f t="shared" si="45"/>
        <v/>
      </c>
      <c r="AY24" s="18">
        <f t="shared" si="11"/>
        <v>3</v>
      </c>
      <c r="AZ24" s="18" t="str">
        <f t="shared" si="11"/>
        <v/>
      </c>
      <c r="BA24" s="18" t="str">
        <f t="shared" si="11"/>
        <v/>
      </c>
      <c r="BB24" s="18" t="str">
        <f t="shared" si="11"/>
        <v/>
      </c>
      <c r="BC24" s="18" t="str">
        <f t="shared" si="11"/>
        <v/>
      </c>
      <c r="BD24" s="18" t="str">
        <f t="shared" si="11"/>
        <v/>
      </c>
      <c r="BE24" s="18" t="str">
        <f t="shared" si="11"/>
        <v/>
      </c>
      <c r="BF24" s="18" t="str">
        <f t="shared" si="11"/>
        <v/>
      </c>
      <c r="BG24" s="18" t="str">
        <f t="shared" si="11"/>
        <v/>
      </c>
      <c r="BH24" s="18" t="str">
        <f t="shared" si="11"/>
        <v/>
      </c>
      <c r="BI24" s="18" t="str">
        <f t="shared" si="11"/>
        <v/>
      </c>
      <c r="BJ24" s="18" t="str">
        <f t="shared" si="11"/>
        <v/>
      </c>
      <c r="BK24" s="18" t="str">
        <f t="shared" si="11"/>
        <v/>
      </c>
      <c r="BL24" s="18" t="str">
        <f t="shared" si="11"/>
        <v/>
      </c>
      <c r="BM24" s="18" t="str">
        <f t="shared" si="11"/>
        <v/>
      </c>
      <c r="BN24" s="41"/>
      <c r="BO24" s="41"/>
      <c r="BP24" s="41"/>
      <c r="BQ24" s="41"/>
      <c r="BR24" s="41"/>
      <c r="BS24" s="41"/>
    </row>
    <row r="25" spans="1:71" s="2" customFormat="1" x14ac:dyDescent="0.2">
      <c r="A25" s="41" t="s">
        <v>196</v>
      </c>
      <c r="B25" s="32" t="s">
        <v>49</v>
      </c>
      <c r="C25" s="33" t="s">
        <v>106</v>
      </c>
      <c r="D25" s="53">
        <v>122</v>
      </c>
      <c r="E25" s="34">
        <v>260</v>
      </c>
      <c r="F25" s="34">
        <v>155</v>
      </c>
      <c r="G25" s="34">
        <v>335</v>
      </c>
      <c r="H25" s="34">
        <f t="shared" si="32"/>
        <v>750</v>
      </c>
      <c r="I25" s="35">
        <f t="shared" si="33"/>
        <v>664.72500000000002</v>
      </c>
      <c r="J25" s="18">
        <f>IF(H25&gt;=0,LARGE($H$22:$H$33,4),0)</f>
        <v>725</v>
      </c>
      <c r="K25" s="18">
        <f t="shared" si="39"/>
        <v>2</v>
      </c>
      <c r="L25" s="35">
        <f>MAX(AD25:AH25)</f>
        <v>5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8"/>
      <c r="AD25" s="6">
        <f>IF(H25&gt;0,IF(H25&gt;=$J$26,1,AE25),0)</f>
        <v>1</v>
      </c>
      <c r="AE25" s="6">
        <f>IF(H25&gt;0,IF(H25&gt;=$J$25,2,AF25),0)</f>
        <v>2</v>
      </c>
      <c r="AF25" s="6">
        <f>IF(H25&gt;0,IF(H25&gt;=$J$24,3,AG25),0)</f>
        <v>3</v>
      </c>
      <c r="AG25" s="6">
        <f>IF(H25&gt;0,IF(H25&gt;=$J$23,5,AH25),0)</f>
        <v>5</v>
      </c>
      <c r="AH25" s="6">
        <f>IF(H25&gt;0,IF(H25&gt;=$J$22,7,0),0)</f>
        <v>0</v>
      </c>
      <c r="AI25" s="6">
        <f t="shared" si="34"/>
        <v>2</v>
      </c>
      <c r="AJ25" s="6">
        <f t="shared" si="35"/>
        <v>2</v>
      </c>
      <c r="AK25" s="6">
        <f t="shared" si="36"/>
        <v>0</v>
      </c>
      <c r="AL25" s="6">
        <f t="shared" si="37"/>
        <v>0</v>
      </c>
      <c r="AM25" s="6">
        <f t="shared" si="38"/>
        <v>0</v>
      </c>
      <c r="AN25" s="41"/>
      <c r="AO25" s="6">
        <f>IF(A25="*",H25,0)</f>
        <v>750</v>
      </c>
      <c r="AP25" s="6">
        <f>J25</f>
        <v>725</v>
      </c>
      <c r="AQ25" s="6" t="str">
        <f>IF(H25&gt;0,LOOKUP(C25,'counts-boys'!A$1:A$16,'counts-boys'!C$1:C$16),0)</f>
        <v>CP</v>
      </c>
      <c r="AR25" s="6">
        <f t="shared" si="40"/>
        <v>1</v>
      </c>
      <c r="AS25" s="6">
        <f t="shared" si="41"/>
        <v>2</v>
      </c>
      <c r="AT25" s="6">
        <f t="shared" si="42"/>
        <v>3</v>
      </c>
      <c r="AU25" s="6">
        <f t="shared" si="43"/>
        <v>5</v>
      </c>
      <c r="AV25" s="6">
        <f t="shared" si="44"/>
        <v>0</v>
      </c>
      <c r="AW25" s="41"/>
      <c r="AX25" s="18" t="str">
        <f t="shared" si="45"/>
        <v/>
      </c>
      <c r="AY25" s="18" t="str">
        <f t="shared" si="45"/>
        <v/>
      </c>
      <c r="AZ25" s="18" t="str">
        <f t="shared" si="45"/>
        <v/>
      </c>
      <c r="BA25" s="18" t="str">
        <f t="shared" si="45"/>
        <v/>
      </c>
      <c r="BB25" s="18" t="str">
        <f t="shared" si="45"/>
        <v/>
      </c>
      <c r="BC25" s="18" t="str">
        <f t="shared" si="45"/>
        <v/>
      </c>
      <c r="BD25" s="18" t="str">
        <f t="shared" si="45"/>
        <v/>
      </c>
      <c r="BE25" s="18" t="str">
        <f t="shared" si="45"/>
        <v/>
      </c>
      <c r="BF25" s="18" t="str">
        <f t="shared" si="45"/>
        <v/>
      </c>
      <c r="BG25" s="18" t="str">
        <f t="shared" si="45"/>
        <v/>
      </c>
      <c r="BH25" s="18" t="str">
        <f t="shared" si="45"/>
        <v/>
      </c>
      <c r="BI25" s="18" t="str">
        <f t="shared" si="45"/>
        <v/>
      </c>
      <c r="BJ25" s="18">
        <f t="shared" si="45"/>
        <v>5</v>
      </c>
      <c r="BK25" s="18" t="str">
        <f t="shared" si="45"/>
        <v/>
      </c>
      <c r="BL25" s="18" t="str">
        <f t="shared" si="45"/>
        <v/>
      </c>
      <c r="BM25" s="18" t="str">
        <f t="shared" si="45"/>
        <v/>
      </c>
      <c r="BN25" s="41"/>
      <c r="BO25" s="41"/>
      <c r="BP25" s="41"/>
      <c r="BQ25" s="41"/>
      <c r="BR25" s="41"/>
      <c r="BS25" s="41"/>
    </row>
    <row r="26" spans="1:71" s="2" customFormat="1" x14ac:dyDescent="0.2">
      <c r="A26" s="41" t="s">
        <v>196</v>
      </c>
      <c r="B26" s="32" t="s">
        <v>117</v>
      </c>
      <c r="C26" s="33" t="s">
        <v>57</v>
      </c>
      <c r="D26" s="53">
        <v>122.3</v>
      </c>
      <c r="E26" s="34">
        <v>225</v>
      </c>
      <c r="F26" s="34">
        <v>160</v>
      </c>
      <c r="G26" s="34">
        <v>335</v>
      </c>
      <c r="H26" s="34">
        <f t="shared" si="32"/>
        <v>720</v>
      </c>
      <c r="I26" s="35">
        <f t="shared" si="33"/>
        <v>638.13599999999997</v>
      </c>
      <c r="J26" s="18">
        <f>IF(H26&gt;=0,LARGE($H$22:$H$33,5),0)</f>
        <v>720</v>
      </c>
      <c r="K26" s="18">
        <f t="shared" si="39"/>
        <v>5</v>
      </c>
      <c r="L26" s="35">
        <f t="shared" si="30"/>
        <v>1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8"/>
      <c r="AD26" s="6">
        <f>IF(H26&gt;0,IF(H26&gt;=$J$26,1,AE26),0)</f>
        <v>1</v>
      </c>
      <c r="AE26" s="6">
        <f>IF(H26&gt;0,IF(H26&gt;=$J$25,2,AF26),0)</f>
        <v>0</v>
      </c>
      <c r="AF26" s="6">
        <f>IF(H26&gt;0,IF(H26&gt;=$J$24,3,AG26),0)</f>
        <v>0</v>
      </c>
      <c r="AG26" s="6">
        <f>IF(H26&gt;0,IF(H26&gt;=$J$23,5,AH26),0)</f>
        <v>0</v>
      </c>
      <c r="AH26" s="6">
        <f>IF(H26&gt;0,IF(H26&gt;=$J$22,7,0),0)</f>
        <v>0</v>
      </c>
      <c r="AI26" s="6">
        <f t="shared" si="34"/>
        <v>5</v>
      </c>
      <c r="AJ26" s="6">
        <f t="shared" si="35"/>
        <v>5</v>
      </c>
      <c r="AK26" s="6">
        <f t="shared" si="36"/>
        <v>5</v>
      </c>
      <c r="AL26" s="6">
        <f t="shared" si="37"/>
        <v>5</v>
      </c>
      <c r="AM26" s="6">
        <f t="shared" si="38"/>
        <v>5</v>
      </c>
      <c r="AN26" s="41"/>
      <c r="AO26" s="6">
        <f>IF(A26="*",H26,0)</f>
        <v>720</v>
      </c>
      <c r="AP26" s="6">
        <f>J26</f>
        <v>720</v>
      </c>
      <c r="AQ26" s="6" t="str">
        <f>IF(H26&gt;0,LOOKUP(C26,'counts-boys'!A$1:A$16,'counts-boys'!C$1:C$16),0)</f>
        <v>NP</v>
      </c>
      <c r="AR26" s="6">
        <f t="shared" si="40"/>
        <v>1</v>
      </c>
      <c r="AS26" s="6">
        <f t="shared" si="41"/>
        <v>0</v>
      </c>
      <c r="AT26" s="6">
        <f t="shared" si="42"/>
        <v>0</v>
      </c>
      <c r="AU26" s="6">
        <f t="shared" si="43"/>
        <v>0</v>
      </c>
      <c r="AV26" s="6">
        <f t="shared" si="44"/>
        <v>0</v>
      </c>
      <c r="AW26" s="41"/>
      <c r="AX26" s="18" t="str">
        <f t="shared" si="45"/>
        <v/>
      </c>
      <c r="AY26" s="18" t="str">
        <f t="shared" si="45"/>
        <v/>
      </c>
      <c r="AZ26" s="18" t="str">
        <f t="shared" si="45"/>
        <v/>
      </c>
      <c r="BA26" s="18" t="str">
        <f t="shared" si="45"/>
        <v/>
      </c>
      <c r="BB26" s="18" t="str">
        <f t="shared" si="45"/>
        <v/>
      </c>
      <c r="BC26" s="18" t="str">
        <f t="shared" si="45"/>
        <v/>
      </c>
      <c r="BD26" s="18" t="str">
        <f t="shared" si="45"/>
        <v/>
      </c>
      <c r="BE26" s="18" t="str">
        <f t="shared" si="45"/>
        <v/>
      </c>
      <c r="BF26" s="18" t="str">
        <f t="shared" si="45"/>
        <v/>
      </c>
      <c r="BG26" s="18" t="str">
        <f t="shared" si="45"/>
        <v/>
      </c>
      <c r="BH26" s="18">
        <f t="shared" si="45"/>
        <v>1</v>
      </c>
      <c r="BI26" s="18" t="str">
        <f t="shared" si="45"/>
        <v/>
      </c>
      <c r="BJ26" s="18" t="str">
        <f t="shared" si="45"/>
        <v/>
      </c>
      <c r="BK26" s="18" t="str">
        <f t="shared" si="45"/>
        <v/>
      </c>
      <c r="BL26" s="18" t="str">
        <f t="shared" si="45"/>
        <v/>
      </c>
      <c r="BM26" s="18" t="str">
        <f t="shared" si="45"/>
        <v/>
      </c>
      <c r="BN26" s="41"/>
      <c r="BO26" s="41"/>
      <c r="BP26" s="41"/>
      <c r="BQ26" s="41"/>
      <c r="BR26" s="41"/>
      <c r="BS26" s="41"/>
    </row>
    <row r="27" spans="1:71" s="2" customFormat="1" x14ac:dyDescent="0.2">
      <c r="A27" s="6" t="s">
        <v>196</v>
      </c>
      <c r="B27" s="32" t="s">
        <v>93</v>
      </c>
      <c r="C27" s="33" t="s">
        <v>45</v>
      </c>
      <c r="D27" s="53">
        <v>123</v>
      </c>
      <c r="E27" s="34">
        <v>345</v>
      </c>
      <c r="F27" s="34">
        <v>165</v>
      </c>
      <c r="G27" s="34">
        <v>410</v>
      </c>
      <c r="H27" s="34">
        <f t="shared" si="32"/>
        <v>920</v>
      </c>
      <c r="I27" s="35">
        <f t="shared" si="33"/>
        <v>808.03599999999994</v>
      </c>
      <c r="J27" s="7"/>
      <c r="K27" s="18">
        <f t="shared" si="39"/>
        <v>1</v>
      </c>
      <c r="L27" s="35">
        <f t="shared" si="30"/>
        <v>7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8"/>
      <c r="AD27" s="6">
        <f t="shared" ref="AD27:AD33" si="46">IF(H27&gt;0,IF(H27&gt;=$J$26,1,AE27),0)</f>
        <v>1</v>
      </c>
      <c r="AE27" s="6">
        <f t="shared" ref="AE27:AE33" si="47">IF(H27&gt;0,IF(H27&gt;=$J$25,2,AF27),0)</f>
        <v>2</v>
      </c>
      <c r="AF27" s="6">
        <f t="shared" ref="AF27:AF33" si="48">IF(H27&gt;0,IF(H27&gt;=$J$24,3,AG27),0)</f>
        <v>3</v>
      </c>
      <c r="AG27" s="6">
        <f t="shared" ref="AG27:AG33" si="49">IF(H27&gt;0,IF(H27&gt;=$J$23,5,AH27),0)</f>
        <v>5</v>
      </c>
      <c r="AH27" s="6">
        <f t="shared" ref="AH27:AH33" si="50">IF(H27&gt;0,IF(H27&gt;=$J$22,7,0),0)</f>
        <v>7</v>
      </c>
      <c r="AI27" s="6">
        <f t="shared" si="34"/>
        <v>1</v>
      </c>
      <c r="AJ27" s="6">
        <f t="shared" si="35"/>
        <v>0</v>
      </c>
      <c r="AK27" s="6">
        <f t="shared" si="36"/>
        <v>0</v>
      </c>
      <c r="AL27" s="6">
        <f t="shared" si="37"/>
        <v>0</v>
      </c>
      <c r="AM27" s="6">
        <f t="shared" si="38"/>
        <v>0</v>
      </c>
      <c r="AN27" s="41"/>
      <c r="AO27" s="6">
        <f t="shared" si="31"/>
        <v>920</v>
      </c>
      <c r="AP27" s="41"/>
      <c r="AQ27" s="6" t="str">
        <f>IF(H27&gt;0,LOOKUP(C27,'counts-boys'!A$1:A$16,'counts-boys'!C$1:C$16),0)</f>
        <v>LEX</v>
      </c>
      <c r="AR27" s="6">
        <f t="shared" si="40"/>
        <v>1</v>
      </c>
      <c r="AS27" s="6">
        <f t="shared" si="41"/>
        <v>2</v>
      </c>
      <c r="AT27" s="6">
        <f t="shared" si="42"/>
        <v>3</v>
      </c>
      <c r="AU27" s="6">
        <f t="shared" si="43"/>
        <v>5</v>
      </c>
      <c r="AV27" s="6">
        <f t="shared" si="44"/>
        <v>7</v>
      </c>
      <c r="AW27" s="41"/>
      <c r="AX27" s="18" t="str">
        <f t="shared" si="45"/>
        <v/>
      </c>
      <c r="AY27" s="18" t="str">
        <f t="shared" si="45"/>
        <v/>
      </c>
      <c r="AZ27" s="18" t="str">
        <f t="shared" si="45"/>
        <v/>
      </c>
      <c r="BA27" s="18" t="str">
        <f t="shared" si="45"/>
        <v/>
      </c>
      <c r="BB27" s="18" t="str">
        <f t="shared" si="45"/>
        <v/>
      </c>
      <c r="BC27" s="18" t="str">
        <f t="shared" si="45"/>
        <v/>
      </c>
      <c r="BD27" s="18" t="str">
        <f t="shared" si="45"/>
        <v/>
      </c>
      <c r="BE27" s="18">
        <f t="shared" si="45"/>
        <v>7</v>
      </c>
      <c r="BF27" s="18" t="str">
        <f t="shared" si="45"/>
        <v/>
      </c>
      <c r="BG27" s="18" t="str">
        <f t="shared" si="45"/>
        <v/>
      </c>
      <c r="BH27" s="18" t="str">
        <f t="shared" si="45"/>
        <v/>
      </c>
      <c r="BI27" s="18" t="str">
        <f t="shared" si="45"/>
        <v/>
      </c>
      <c r="BJ27" s="18" t="str">
        <f t="shared" si="45"/>
        <v/>
      </c>
      <c r="BK27" s="18" t="str">
        <f t="shared" si="45"/>
        <v/>
      </c>
      <c r="BL27" s="18" t="str">
        <f t="shared" si="45"/>
        <v/>
      </c>
      <c r="BM27" s="18" t="str">
        <f t="shared" si="45"/>
        <v/>
      </c>
      <c r="BN27" s="41"/>
      <c r="BO27" s="41"/>
      <c r="BP27" s="41"/>
      <c r="BQ27" s="41"/>
      <c r="BR27" s="41"/>
      <c r="BS27" s="41"/>
    </row>
    <row r="28" spans="1:71" s="2" customFormat="1" ht="13.5" thickBot="1" x14ac:dyDescent="0.25">
      <c r="A28" s="41" t="s">
        <v>196</v>
      </c>
      <c r="B28" s="32" t="s">
        <v>264</v>
      </c>
      <c r="C28" s="33" t="s">
        <v>109</v>
      </c>
      <c r="D28" s="53">
        <v>123.1</v>
      </c>
      <c r="E28" s="34">
        <v>245</v>
      </c>
      <c r="F28" s="34">
        <v>175</v>
      </c>
      <c r="G28" s="34">
        <v>305</v>
      </c>
      <c r="H28" s="34">
        <f t="shared" si="32"/>
        <v>725</v>
      </c>
      <c r="I28" s="35">
        <f t="shared" si="33"/>
        <v>636.76749999999993</v>
      </c>
      <c r="J28" s="7"/>
      <c r="K28" s="18">
        <f t="shared" si="39"/>
        <v>4</v>
      </c>
      <c r="L28" s="35">
        <f t="shared" si="30"/>
        <v>2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8"/>
      <c r="AD28" s="6">
        <f t="shared" si="46"/>
        <v>1</v>
      </c>
      <c r="AE28" s="6">
        <f t="shared" si="47"/>
        <v>2</v>
      </c>
      <c r="AF28" s="6">
        <f t="shared" si="48"/>
        <v>0</v>
      </c>
      <c r="AG28" s="6">
        <f t="shared" si="49"/>
        <v>0</v>
      </c>
      <c r="AH28" s="6">
        <f t="shared" si="50"/>
        <v>0</v>
      </c>
      <c r="AI28" s="6">
        <f t="shared" si="34"/>
        <v>4</v>
      </c>
      <c r="AJ28" s="6">
        <f t="shared" si="35"/>
        <v>4</v>
      </c>
      <c r="AK28" s="6">
        <f t="shared" si="36"/>
        <v>4</v>
      </c>
      <c r="AL28" s="6">
        <f t="shared" si="37"/>
        <v>4</v>
      </c>
      <c r="AM28" s="6">
        <f t="shared" si="38"/>
        <v>0</v>
      </c>
      <c r="AN28" s="41"/>
      <c r="AO28" s="6">
        <f t="shared" si="31"/>
        <v>725</v>
      </c>
      <c r="AP28" s="41"/>
      <c r="AQ28" s="6" t="str">
        <f>IF(H28&gt;0,LOOKUP(C28,'counts-boys'!A$1:A$16,'counts-boys'!C$1:C$16),0)</f>
        <v>PLV</v>
      </c>
      <c r="AR28" s="6">
        <f t="shared" si="40"/>
        <v>1</v>
      </c>
      <c r="AS28" s="6">
        <f t="shared" si="41"/>
        <v>2</v>
      </c>
      <c r="AT28" s="6">
        <f t="shared" si="42"/>
        <v>0</v>
      </c>
      <c r="AU28" s="6">
        <f t="shared" si="43"/>
        <v>0</v>
      </c>
      <c r="AV28" s="6">
        <f t="shared" si="44"/>
        <v>0</v>
      </c>
      <c r="AW28" s="41"/>
      <c r="AX28" s="18" t="str">
        <f t="shared" si="45"/>
        <v/>
      </c>
      <c r="AY28" s="18" t="str">
        <f t="shared" si="45"/>
        <v/>
      </c>
      <c r="AZ28" s="18" t="str">
        <f t="shared" si="45"/>
        <v/>
      </c>
      <c r="BA28" s="18" t="str">
        <f t="shared" si="45"/>
        <v/>
      </c>
      <c r="BB28" s="18" t="str">
        <f t="shared" si="45"/>
        <v/>
      </c>
      <c r="BC28" s="18" t="str">
        <f t="shared" si="45"/>
        <v/>
      </c>
      <c r="BD28" s="18" t="str">
        <f t="shared" si="45"/>
        <v/>
      </c>
      <c r="BE28" s="18" t="str">
        <f t="shared" si="45"/>
        <v/>
      </c>
      <c r="BF28" s="18" t="str">
        <f t="shared" si="45"/>
        <v/>
      </c>
      <c r="BG28" s="18" t="str">
        <f t="shared" si="45"/>
        <v/>
      </c>
      <c r="BH28" s="18" t="str">
        <f t="shared" si="45"/>
        <v/>
      </c>
      <c r="BI28" s="18">
        <f t="shared" si="45"/>
        <v>2</v>
      </c>
      <c r="BJ28" s="18" t="str">
        <f t="shared" si="45"/>
        <v/>
      </c>
      <c r="BK28" s="18" t="str">
        <f t="shared" si="45"/>
        <v/>
      </c>
      <c r="BL28" s="18" t="str">
        <f t="shared" si="45"/>
        <v/>
      </c>
      <c r="BM28" s="18" t="str">
        <f t="shared" si="45"/>
        <v/>
      </c>
      <c r="BN28" s="41"/>
      <c r="BO28" s="41"/>
      <c r="BP28" s="41"/>
      <c r="BQ28" s="41"/>
      <c r="BR28" s="41"/>
      <c r="BS28" s="41"/>
    </row>
    <row r="29" spans="1:71" s="2" customFormat="1" hidden="1" x14ac:dyDescent="0.2">
      <c r="A29" s="41"/>
      <c r="B29" s="32"/>
      <c r="C29" s="33"/>
      <c r="D29" s="53"/>
      <c r="E29" s="34"/>
      <c r="F29" s="34"/>
      <c r="G29" s="34"/>
      <c r="H29" s="34">
        <f t="shared" si="32"/>
        <v>0</v>
      </c>
      <c r="I29" s="35">
        <f t="shared" si="33"/>
        <v>0</v>
      </c>
      <c r="J29" s="36"/>
      <c r="K29" s="18">
        <f t="shared" si="39"/>
        <v>0</v>
      </c>
      <c r="L29" s="35">
        <f t="shared" si="30"/>
        <v>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8"/>
      <c r="AD29" s="6">
        <f t="shared" si="46"/>
        <v>0</v>
      </c>
      <c r="AE29" s="6">
        <f t="shared" si="47"/>
        <v>0</v>
      </c>
      <c r="AF29" s="6">
        <f t="shared" si="48"/>
        <v>0</v>
      </c>
      <c r="AG29" s="6">
        <f t="shared" si="49"/>
        <v>0</v>
      </c>
      <c r="AH29" s="6">
        <f t="shared" si="50"/>
        <v>0</v>
      </c>
      <c r="AI29" s="6">
        <f t="shared" si="34"/>
        <v>0</v>
      </c>
      <c r="AJ29" s="6">
        <f t="shared" si="35"/>
        <v>0</v>
      </c>
      <c r="AK29" s="6">
        <f t="shared" si="36"/>
        <v>0</v>
      </c>
      <c r="AL29" s="6">
        <f t="shared" si="37"/>
        <v>0</v>
      </c>
      <c r="AM29" s="6">
        <f t="shared" si="38"/>
        <v>0</v>
      </c>
      <c r="AN29" s="41"/>
      <c r="AO29" s="6" t="str">
        <f t="shared" si="31"/>
        <v/>
      </c>
      <c r="AP29" s="41"/>
      <c r="AQ29" s="6">
        <f>IF(H29&gt;0,LOOKUP(C29,'counts-boys'!A$1:A$16,'counts-boys'!C$1:C$16),0)</f>
        <v>0</v>
      </c>
      <c r="AR29" s="6">
        <f t="shared" si="40"/>
        <v>0</v>
      </c>
      <c r="AS29" s="6">
        <f t="shared" si="41"/>
        <v>0</v>
      </c>
      <c r="AT29" s="6">
        <f t="shared" si="42"/>
        <v>0</v>
      </c>
      <c r="AU29" s="6">
        <f t="shared" si="43"/>
        <v>0</v>
      </c>
      <c r="AV29" s="6">
        <f t="shared" si="44"/>
        <v>0</v>
      </c>
      <c r="AW29" s="41"/>
      <c r="AX29" s="18" t="str">
        <f t="shared" si="45"/>
        <v/>
      </c>
      <c r="AY29" s="18" t="str">
        <f t="shared" si="45"/>
        <v/>
      </c>
      <c r="AZ29" s="18" t="str">
        <f t="shared" si="45"/>
        <v/>
      </c>
      <c r="BA29" s="18" t="str">
        <f t="shared" si="45"/>
        <v/>
      </c>
      <c r="BB29" s="18" t="str">
        <f t="shared" si="45"/>
        <v/>
      </c>
      <c r="BC29" s="18" t="str">
        <f t="shared" si="45"/>
        <v/>
      </c>
      <c r="BD29" s="18" t="str">
        <f t="shared" si="45"/>
        <v/>
      </c>
      <c r="BE29" s="18" t="str">
        <f t="shared" si="45"/>
        <v/>
      </c>
      <c r="BF29" s="18" t="str">
        <f t="shared" si="45"/>
        <v/>
      </c>
      <c r="BG29" s="18" t="str">
        <f t="shared" si="45"/>
        <v/>
      </c>
      <c r="BH29" s="18" t="str">
        <f t="shared" si="45"/>
        <v/>
      </c>
      <c r="BI29" s="18" t="str">
        <f t="shared" si="45"/>
        <v/>
      </c>
      <c r="BJ29" s="18" t="str">
        <f t="shared" si="45"/>
        <v/>
      </c>
      <c r="BK29" s="18" t="str">
        <f t="shared" si="45"/>
        <v/>
      </c>
      <c r="BL29" s="18" t="str">
        <f t="shared" si="45"/>
        <v/>
      </c>
      <c r="BM29" s="18" t="str">
        <f t="shared" si="45"/>
        <v/>
      </c>
      <c r="BN29" s="41"/>
      <c r="BO29" s="41"/>
      <c r="BP29" s="41"/>
      <c r="BQ29" s="41"/>
      <c r="BR29" s="41"/>
      <c r="BS29" s="41"/>
    </row>
    <row r="30" spans="1:71" s="2" customFormat="1" hidden="1" x14ac:dyDescent="0.2">
      <c r="A30" s="41"/>
      <c r="B30" s="32"/>
      <c r="C30" s="33"/>
      <c r="D30" s="53"/>
      <c r="E30" s="34"/>
      <c r="F30" s="42"/>
      <c r="G30" s="42"/>
      <c r="H30" s="34">
        <f t="shared" si="32"/>
        <v>0</v>
      </c>
      <c r="I30" s="35">
        <f t="shared" si="33"/>
        <v>0</v>
      </c>
      <c r="J30" s="36"/>
      <c r="K30" s="18">
        <f t="shared" si="39"/>
        <v>0</v>
      </c>
      <c r="L30" s="35">
        <f t="shared" si="30"/>
        <v>0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  <c r="AD30" s="6">
        <f t="shared" si="46"/>
        <v>0</v>
      </c>
      <c r="AE30" s="6">
        <f t="shared" si="47"/>
        <v>0</v>
      </c>
      <c r="AF30" s="6">
        <f t="shared" si="48"/>
        <v>0</v>
      </c>
      <c r="AG30" s="6">
        <f t="shared" si="49"/>
        <v>0</v>
      </c>
      <c r="AH30" s="6">
        <f t="shared" si="50"/>
        <v>0</v>
      </c>
      <c r="AI30" s="6">
        <f t="shared" si="34"/>
        <v>0</v>
      </c>
      <c r="AJ30" s="6">
        <f t="shared" si="35"/>
        <v>0</v>
      </c>
      <c r="AK30" s="6">
        <f t="shared" si="36"/>
        <v>0</v>
      </c>
      <c r="AL30" s="6">
        <f t="shared" si="37"/>
        <v>0</v>
      </c>
      <c r="AM30" s="6">
        <f t="shared" si="38"/>
        <v>0</v>
      </c>
      <c r="AN30" s="41"/>
      <c r="AO30" s="6" t="str">
        <f t="shared" si="31"/>
        <v/>
      </c>
      <c r="AP30" s="41"/>
      <c r="AQ30" s="6">
        <f>IF(H30&gt;0,LOOKUP(C30,'counts-boys'!A$1:A$16,'counts-boys'!C$1:C$16),0)</f>
        <v>0</v>
      </c>
      <c r="AR30" s="6">
        <f t="shared" si="40"/>
        <v>0</v>
      </c>
      <c r="AS30" s="6">
        <f t="shared" si="41"/>
        <v>0</v>
      </c>
      <c r="AT30" s="6">
        <f t="shared" si="42"/>
        <v>0</v>
      </c>
      <c r="AU30" s="6">
        <f t="shared" si="43"/>
        <v>0</v>
      </c>
      <c r="AV30" s="6">
        <f t="shared" si="44"/>
        <v>0</v>
      </c>
      <c r="AW30" s="41"/>
      <c r="AX30" s="18" t="str">
        <f t="shared" si="45"/>
        <v/>
      </c>
      <c r="AY30" s="18" t="str">
        <f t="shared" si="45"/>
        <v/>
      </c>
      <c r="AZ30" s="18" t="str">
        <f t="shared" si="45"/>
        <v/>
      </c>
      <c r="BA30" s="18" t="str">
        <f t="shared" si="45"/>
        <v/>
      </c>
      <c r="BB30" s="18" t="str">
        <f t="shared" si="45"/>
        <v/>
      </c>
      <c r="BC30" s="18" t="str">
        <f t="shared" si="45"/>
        <v/>
      </c>
      <c r="BD30" s="18" t="str">
        <f t="shared" si="45"/>
        <v/>
      </c>
      <c r="BE30" s="18" t="str">
        <f t="shared" si="45"/>
        <v/>
      </c>
      <c r="BF30" s="18" t="str">
        <f t="shared" si="45"/>
        <v/>
      </c>
      <c r="BG30" s="18" t="str">
        <f t="shared" si="45"/>
        <v/>
      </c>
      <c r="BH30" s="18" t="str">
        <f t="shared" si="45"/>
        <v/>
      </c>
      <c r="BI30" s="18" t="str">
        <f t="shared" si="45"/>
        <v/>
      </c>
      <c r="BJ30" s="18" t="str">
        <f t="shared" si="45"/>
        <v/>
      </c>
      <c r="BK30" s="18" t="str">
        <f t="shared" si="45"/>
        <v/>
      </c>
      <c r="BL30" s="18" t="str">
        <f t="shared" si="45"/>
        <v/>
      </c>
      <c r="BM30" s="18" t="str">
        <f t="shared" si="45"/>
        <v/>
      </c>
      <c r="BN30" s="41"/>
      <c r="BO30" s="41"/>
      <c r="BP30" s="41"/>
      <c r="BQ30" s="41"/>
      <c r="BR30" s="41"/>
      <c r="BS30" s="41"/>
    </row>
    <row r="31" spans="1:71" s="2" customFormat="1" hidden="1" x14ac:dyDescent="0.2">
      <c r="A31" s="63"/>
      <c r="B31" s="32"/>
      <c r="C31" s="33"/>
      <c r="D31" s="53"/>
      <c r="E31" s="42"/>
      <c r="F31" s="42"/>
      <c r="G31" s="42"/>
      <c r="H31" s="34">
        <f t="shared" si="32"/>
        <v>0</v>
      </c>
      <c r="I31" s="35">
        <f t="shared" si="33"/>
        <v>0</v>
      </c>
      <c r="J31" s="36"/>
      <c r="K31" s="18">
        <f t="shared" si="39"/>
        <v>0</v>
      </c>
      <c r="L31" s="35">
        <f t="shared" si="30"/>
        <v>0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8"/>
      <c r="AD31" s="6">
        <f t="shared" si="46"/>
        <v>0</v>
      </c>
      <c r="AE31" s="6">
        <f t="shared" si="47"/>
        <v>0</v>
      </c>
      <c r="AF31" s="6">
        <f t="shared" si="48"/>
        <v>0</v>
      </c>
      <c r="AG31" s="6">
        <f t="shared" si="49"/>
        <v>0</v>
      </c>
      <c r="AH31" s="6">
        <f t="shared" si="50"/>
        <v>0</v>
      </c>
      <c r="AI31" s="6">
        <f t="shared" si="34"/>
        <v>0</v>
      </c>
      <c r="AJ31" s="6">
        <f t="shared" si="35"/>
        <v>0</v>
      </c>
      <c r="AK31" s="6">
        <f t="shared" si="36"/>
        <v>0</v>
      </c>
      <c r="AL31" s="6">
        <f t="shared" si="37"/>
        <v>0</v>
      </c>
      <c r="AM31" s="6">
        <f t="shared" si="38"/>
        <v>0</v>
      </c>
      <c r="AN31" s="41"/>
      <c r="AO31" s="6" t="str">
        <f t="shared" si="31"/>
        <v/>
      </c>
      <c r="AP31" s="41"/>
      <c r="AQ31" s="6">
        <f>IF(H31&gt;0,LOOKUP(C31,'counts-boys'!A$1:A$16,'counts-boys'!C$1:C$16),0)</f>
        <v>0</v>
      </c>
      <c r="AR31" s="6">
        <f t="shared" si="40"/>
        <v>0</v>
      </c>
      <c r="AS31" s="6">
        <f t="shared" si="41"/>
        <v>0</v>
      </c>
      <c r="AT31" s="6">
        <f t="shared" si="42"/>
        <v>0</v>
      </c>
      <c r="AU31" s="6">
        <f t="shared" si="43"/>
        <v>0</v>
      </c>
      <c r="AV31" s="6">
        <f t="shared" si="44"/>
        <v>0</v>
      </c>
      <c r="AW31" s="41"/>
      <c r="AX31" s="18" t="str">
        <f t="shared" si="45"/>
        <v/>
      </c>
      <c r="AY31" s="18" t="str">
        <f t="shared" si="45"/>
        <v/>
      </c>
      <c r="AZ31" s="18" t="str">
        <f t="shared" si="45"/>
        <v/>
      </c>
      <c r="BA31" s="18" t="str">
        <f t="shared" si="45"/>
        <v/>
      </c>
      <c r="BB31" s="18" t="str">
        <f t="shared" si="45"/>
        <v/>
      </c>
      <c r="BC31" s="18" t="str">
        <f t="shared" si="45"/>
        <v/>
      </c>
      <c r="BD31" s="18" t="str">
        <f t="shared" si="45"/>
        <v/>
      </c>
      <c r="BE31" s="18" t="str">
        <f t="shared" si="45"/>
        <v/>
      </c>
      <c r="BF31" s="18" t="str">
        <f t="shared" si="45"/>
        <v/>
      </c>
      <c r="BG31" s="18" t="str">
        <f t="shared" si="45"/>
        <v/>
      </c>
      <c r="BH31" s="18" t="str">
        <f t="shared" si="45"/>
        <v/>
      </c>
      <c r="BI31" s="18" t="str">
        <f t="shared" si="45"/>
        <v/>
      </c>
      <c r="BJ31" s="18" t="str">
        <f t="shared" si="45"/>
        <v/>
      </c>
      <c r="BK31" s="18" t="str">
        <f t="shared" si="45"/>
        <v/>
      </c>
      <c r="BL31" s="18" t="str">
        <f t="shared" si="45"/>
        <v/>
      </c>
      <c r="BM31" s="18" t="str">
        <f t="shared" si="45"/>
        <v/>
      </c>
      <c r="BN31" s="41"/>
      <c r="BO31" s="41"/>
      <c r="BP31" s="41"/>
      <c r="BQ31" s="41"/>
      <c r="BR31" s="41"/>
      <c r="BS31" s="41"/>
    </row>
    <row r="32" spans="1:71" s="2" customFormat="1" hidden="1" x14ac:dyDescent="0.2">
      <c r="A32" s="41"/>
      <c r="B32" s="32"/>
      <c r="C32" s="43"/>
      <c r="D32" s="53"/>
      <c r="E32" s="42"/>
      <c r="F32" s="42"/>
      <c r="G32" s="42"/>
      <c r="H32" s="34">
        <f t="shared" si="32"/>
        <v>0</v>
      </c>
      <c r="I32" s="35">
        <f t="shared" si="33"/>
        <v>0</v>
      </c>
      <c r="J32" s="36"/>
      <c r="K32" s="18">
        <f t="shared" si="39"/>
        <v>0</v>
      </c>
      <c r="L32" s="35">
        <f t="shared" si="30"/>
        <v>0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8"/>
      <c r="AD32" s="6">
        <f t="shared" si="46"/>
        <v>0</v>
      </c>
      <c r="AE32" s="6">
        <f t="shared" si="47"/>
        <v>0</v>
      </c>
      <c r="AF32" s="6">
        <f t="shared" si="48"/>
        <v>0</v>
      </c>
      <c r="AG32" s="6">
        <f t="shared" si="49"/>
        <v>0</v>
      </c>
      <c r="AH32" s="6">
        <f t="shared" si="50"/>
        <v>0</v>
      </c>
      <c r="AI32" s="6">
        <f t="shared" si="34"/>
        <v>0</v>
      </c>
      <c r="AJ32" s="6">
        <f t="shared" si="35"/>
        <v>0</v>
      </c>
      <c r="AK32" s="6">
        <f t="shared" si="36"/>
        <v>0</v>
      </c>
      <c r="AL32" s="6">
        <f t="shared" si="37"/>
        <v>0</v>
      </c>
      <c r="AM32" s="6">
        <f t="shared" si="38"/>
        <v>0</v>
      </c>
      <c r="AN32" s="41"/>
      <c r="AO32" s="6" t="str">
        <f t="shared" si="31"/>
        <v/>
      </c>
      <c r="AP32" s="41"/>
      <c r="AQ32" s="6">
        <f>IF(H32&gt;0,LOOKUP(C32,'counts-boys'!A$1:A$16,'counts-boys'!C$1:C$16),0)</f>
        <v>0</v>
      </c>
      <c r="AR32" s="6">
        <f t="shared" si="40"/>
        <v>0</v>
      </c>
      <c r="AS32" s="6">
        <f t="shared" si="41"/>
        <v>0</v>
      </c>
      <c r="AT32" s="6">
        <f t="shared" si="42"/>
        <v>0</v>
      </c>
      <c r="AU32" s="6">
        <f t="shared" si="43"/>
        <v>0</v>
      </c>
      <c r="AV32" s="6">
        <f t="shared" si="44"/>
        <v>0</v>
      </c>
      <c r="AW32" s="41"/>
      <c r="AX32" s="18" t="str">
        <f t="shared" si="45"/>
        <v/>
      </c>
      <c r="AY32" s="18" t="str">
        <f t="shared" si="45"/>
        <v/>
      </c>
      <c r="AZ32" s="18" t="str">
        <f t="shared" si="45"/>
        <v/>
      </c>
      <c r="BA32" s="18" t="str">
        <f t="shared" si="45"/>
        <v/>
      </c>
      <c r="BB32" s="18" t="str">
        <f t="shared" si="45"/>
        <v/>
      </c>
      <c r="BC32" s="18" t="str">
        <f t="shared" si="45"/>
        <v/>
      </c>
      <c r="BD32" s="18" t="str">
        <f t="shared" si="45"/>
        <v/>
      </c>
      <c r="BE32" s="18" t="str">
        <f t="shared" si="45"/>
        <v/>
      </c>
      <c r="BF32" s="18" t="str">
        <f t="shared" si="45"/>
        <v/>
      </c>
      <c r="BG32" s="18" t="str">
        <f t="shared" si="45"/>
        <v/>
      </c>
      <c r="BH32" s="18" t="str">
        <f t="shared" si="45"/>
        <v/>
      </c>
      <c r="BI32" s="18" t="str">
        <f t="shared" si="45"/>
        <v/>
      </c>
      <c r="BJ32" s="18" t="str">
        <f t="shared" si="45"/>
        <v/>
      </c>
      <c r="BK32" s="18" t="str">
        <f t="shared" si="45"/>
        <v/>
      </c>
      <c r="BL32" s="18" t="str">
        <f t="shared" si="45"/>
        <v/>
      </c>
      <c r="BM32" s="18" t="str">
        <f t="shared" si="45"/>
        <v/>
      </c>
      <c r="BN32" s="41"/>
      <c r="BO32" s="41"/>
      <c r="BP32" s="41"/>
      <c r="BQ32" s="41"/>
      <c r="BR32" s="41"/>
      <c r="BS32" s="41"/>
    </row>
    <row r="33" spans="1:71" ht="13.5" hidden="1" thickBot="1" x14ac:dyDescent="0.25">
      <c r="A33" s="8"/>
      <c r="B33" s="32"/>
      <c r="C33" s="43"/>
      <c r="D33" s="53"/>
      <c r="E33" s="42"/>
      <c r="F33" s="42"/>
      <c r="G33" s="42"/>
      <c r="H33" s="34">
        <f t="shared" si="32"/>
        <v>0</v>
      </c>
      <c r="I33" s="35">
        <f t="shared" si="33"/>
        <v>0</v>
      </c>
      <c r="J33" s="36"/>
      <c r="K33" s="18">
        <f t="shared" si="39"/>
        <v>0</v>
      </c>
      <c r="L33" s="35">
        <f t="shared" si="30"/>
        <v>0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8"/>
      <c r="AD33" s="6">
        <f t="shared" si="46"/>
        <v>0</v>
      </c>
      <c r="AE33" s="6">
        <f t="shared" si="47"/>
        <v>0</v>
      </c>
      <c r="AF33" s="6">
        <f t="shared" si="48"/>
        <v>0</v>
      </c>
      <c r="AG33" s="6">
        <f t="shared" si="49"/>
        <v>0</v>
      </c>
      <c r="AH33" s="6">
        <f t="shared" si="50"/>
        <v>0</v>
      </c>
      <c r="AI33" s="6">
        <f t="shared" si="34"/>
        <v>0</v>
      </c>
      <c r="AJ33" s="6">
        <f t="shared" si="35"/>
        <v>0</v>
      </c>
      <c r="AK33" s="6">
        <f t="shared" si="36"/>
        <v>0</v>
      </c>
      <c r="AL33" s="6">
        <f t="shared" si="37"/>
        <v>0</v>
      </c>
      <c r="AM33" s="6">
        <f t="shared" si="38"/>
        <v>0</v>
      </c>
      <c r="AN33" s="8"/>
      <c r="AO33" s="6" t="str">
        <f t="shared" si="31"/>
        <v/>
      </c>
      <c r="AP33" s="8"/>
      <c r="AQ33" s="6">
        <f>IF(H33&gt;0,LOOKUP(C33,'counts-boys'!A$1:A$16,'counts-boys'!C$1:C$16),0)</f>
        <v>0</v>
      </c>
      <c r="AR33" s="6">
        <f t="shared" si="40"/>
        <v>0</v>
      </c>
      <c r="AS33" s="6">
        <f t="shared" si="41"/>
        <v>0</v>
      </c>
      <c r="AT33" s="6">
        <f t="shared" si="42"/>
        <v>0</v>
      </c>
      <c r="AU33" s="6">
        <f t="shared" si="43"/>
        <v>0</v>
      </c>
      <c r="AV33" s="6">
        <f t="shared" si="44"/>
        <v>0</v>
      </c>
      <c r="AW33" s="8"/>
      <c r="AX33" s="18" t="str">
        <f t="shared" si="45"/>
        <v/>
      </c>
      <c r="AY33" s="18" t="str">
        <f t="shared" si="45"/>
        <v/>
      </c>
      <c r="AZ33" s="18" t="str">
        <f t="shared" si="45"/>
        <v/>
      </c>
      <c r="BA33" s="18" t="str">
        <f t="shared" si="45"/>
        <v/>
      </c>
      <c r="BB33" s="18" t="str">
        <f t="shared" si="45"/>
        <v/>
      </c>
      <c r="BC33" s="18" t="str">
        <f t="shared" si="45"/>
        <v/>
      </c>
      <c r="BD33" s="18" t="str">
        <f t="shared" si="45"/>
        <v/>
      </c>
      <c r="BE33" s="18" t="str">
        <f t="shared" si="45"/>
        <v/>
      </c>
      <c r="BF33" s="18" t="str">
        <f t="shared" si="45"/>
        <v/>
      </c>
      <c r="BG33" s="18" t="str">
        <f t="shared" si="45"/>
        <v/>
      </c>
      <c r="BH33" s="18" t="str">
        <f t="shared" si="45"/>
        <v/>
      </c>
      <c r="BI33" s="18" t="str">
        <f t="shared" si="45"/>
        <v/>
      </c>
      <c r="BJ33" s="18" t="str">
        <f t="shared" si="45"/>
        <v/>
      </c>
      <c r="BK33" s="18" t="str">
        <f t="shared" si="45"/>
        <v/>
      </c>
      <c r="BL33" s="18" t="str">
        <f t="shared" si="45"/>
        <v/>
      </c>
      <c r="BM33" s="18" t="str">
        <f t="shared" si="45"/>
        <v/>
      </c>
      <c r="BN33" s="8"/>
      <c r="BO33" s="8"/>
      <c r="BP33" s="8"/>
      <c r="BQ33" s="8"/>
      <c r="BR33" s="8"/>
      <c r="BS33" s="8"/>
    </row>
    <row r="34" spans="1:71" ht="13.5" thickBot="1" x14ac:dyDescent="0.25">
      <c r="A34" s="61" t="s">
        <v>34</v>
      </c>
      <c r="B34" s="37">
        <v>132</v>
      </c>
      <c r="C34" s="38" t="s">
        <v>9</v>
      </c>
      <c r="D34" s="52" t="s">
        <v>14</v>
      </c>
      <c r="E34" s="38" t="s">
        <v>16</v>
      </c>
      <c r="F34" s="38" t="s">
        <v>15</v>
      </c>
      <c r="G34" s="38" t="s">
        <v>17</v>
      </c>
      <c r="H34" s="38" t="s">
        <v>18</v>
      </c>
      <c r="I34" s="39" t="s">
        <v>19</v>
      </c>
      <c r="J34" s="40" t="s">
        <v>20</v>
      </c>
      <c r="K34" s="40" t="s">
        <v>21</v>
      </c>
      <c r="L34" s="40" t="s">
        <v>25</v>
      </c>
      <c r="M34" s="38" t="str">
        <f>$M$7</f>
        <v>BE</v>
      </c>
      <c r="N34" s="38" t="str">
        <f>$N$7</f>
        <v>BEN</v>
      </c>
      <c r="O34" s="38" t="str">
        <f>$O$7</f>
        <v>BT</v>
      </c>
      <c r="P34" s="38" t="str">
        <f>$P$7</f>
        <v>COL</v>
      </c>
      <c r="Q34" s="38" t="str">
        <f>$Q$7</f>
        <v>CRT</v>
      </c>
      <c r="R34" s="38" t="str">
        <f>$R$7</f>
        <v>ELK</v>
      </c>
      <c r="S34" s="38" t="str">
        <f>$S$7</f>
        <v>GI</v>
      </c>
      <c r="T34" s="38" t="str">
        <f>$T$7</f>
        <v>LEX</v>
      </c>
      <c r="U34" s="38" t="str">
        <f>$U$7</f>
        <v>MC</v>
      </c>
      <c r="V34" s="38" t="str">
        <f>$V$7</f>
        <v>MM</v>
      </c>
      <c r="W34" s="38" t="str">
        <f>$W$7</f>
        <v>NP</v>
      </c>
      <c r="X34" s="38" t="str">
        <f>$X$7</f>
        <v>PLV</v>
      </c>
      <c r="Y34" s="38" t="str">
        <f>$Y$7</f>
        <v>CP</v>
      </c>
      <c r="Z34" s="38" t="str">
        <f>$Z$7</f>
        <v>SEW</v>
      </c>
      <c r="AA34" s="38" t="str">
        <f>$AA$7</f>
        <v>SKU</v>
      </c>
      <c r="AB34" s="38" t="str">
        <f>$AB$7</f>
        <v>Z-O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6" t="str">
        <f t="shared" si="31"/>
        <v/>
      </c>
      <c r="AP34" s="8"/>
      <c r="AQ34" s="8"/>
      <c r="AR34" s="8"/>
      <c r="AS34" s="8"/>
      <c r="AT34" s="8"/>
      <c r="AU34" s="8"/>
      <c r="AV34" s="8"/>
      <c r="AW34" s="8"/>
      <c r="AX34" s="71" t="str">
        <f>$M$7</f>
        <v>BE</v>
      </c>
      <c r="AY34" s="71" t="str">
        <f>$N$7</f>
        <v>BEN</v>
      </c>
      <c r="AZ34" s="71" t="str">
        <f>$O$7</f>
        <v>BT</v>
      </c>
      <c r="BA34" s="71" t="str">
        <f>$P$7</f>
        <v>COL</v>
      </c>
      <c r="BB34" s="71" t="str">
        <f>$Q$7</f>
        <v>CRT</v>
      </c>
      <c r="BC34" s="71" t="str">
        <f>$R$7</f>
        <v>ELK</v>
      </c>
      <c r="BD34" s="71" t="str">
        <f>$S$7</f>
        <v>GI</v>
      </c>
      <c r="BE34" s="71" t="str">
        <f>$T$7</f>
        <v>LEX</v>
      </c>
      <c r="BF34" s="71" t="str">
        <f>$U$7</f>
        <v>MC</v>
      </c>
      <c r="BG34" s="71" t="str">
        <f>$V$7</f>
        <v>MM</v>
      </c>
      <c r="BH34" s="71" t="str">
        <f>$W$7</f>
        <v>NP</v>
      </c>
      <c r="BI34" s="71" t="str">
        <f>$X$7</f>
        <v>PLV</v>
      </c>
      <c r="BJ34" s="71" t="str">
        <f>$Y$7</f>
        <v>CP</v>
      </c>
      <c r="BK34" s="71" t="str">
        <f>$Z$7</f>
        <v>SEW</v>
      </c>
      <c r="BL34" s="71" t="str">
        <f>$AA$7</f>
        <v>SKU</v>
      </c>
      <c r="BM34" s="71" t="str">
        <f>$AB$7</f>
        <v>Z-O</v>
      </c>
      <c r="BN34" s="8"/>
      <c r="BO34" s="8"/>
      <c r="BP34" s="8"/>
      <c r="BQ34" s="8"/>
      <c r="BR34" s="8"/>
      <c r="BS34" s="8"/>
    </row>
    <row r="35" spans="1:71" x14ac:dyDescent="0.2">
      <c r="A35" s="44"/>
      <c r="B35" s="32" t="s">
        <v>115</v>
      </c>
      <c r="C35" s="33" t="s">
        <v>66</v>
      </c>
      <c r="D35" s="53">
        <v>126</v>
      </c>
      <c r="E35" s="34">
        <v>245</v>
      </c>
      <c r="F35" s="34">
        <v>145</v>
      </c>
      <c r="G35" s="34">
        <v>275</v>
      </c>
      <c r="H35" s="34">
        <f>SUM(E35:G35)</f>
        <v>665</v>
      </c>
      <c r="I35" s="35">
        <f t="shared" ref="I35:I51" si="51">IF(H35&gt;0,LOOKUP(D35,$B$274:$B$546,$C$274:$C$546),0)*H35</f>
        <v>568.97400000000005</v>
      </c>
      <c r="J35" s="18">
        <f>IF(H35&gt;=0,LARGE($H$35:$H$51,1),0)</f>
        <v>850</v>
      </c>
      <c r="K35" s="18">
        <f>MAX(AI35:AM35)</f>
        <v>0</v>
      </c>
      <c r="L35" s="35">
        <f t="shared" ref="L35:L55" si="52">MAX(AD35:AH35)</f>
        <v>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8"/>
      <c r="AD35" s="6">
        <f>IF(H35&gt;0,IF(H35&gt;=$J$39,1,AE35),0)</f>
        <v>0</v>
      </c>
      <c r="AE35" s="6">
        <f>IF(H35&gt;0,IF(H35&gt;=$J$38,2,AF35),0)</f>
        <v>0</v>
      </c>
      <c r="AF35" s="6">
        <f>IF(H35&gt;0,IF(H35&gt;=$J$37,3,AG35),0)</f>
        <v>0</v>
      </c>
      <c r="AG35" s="6">
        <f>IF(H35&gt;0,IF(H35&gt;=$J$36,5,AH35),0)</f>
        <v>0</v>
      </c>
      <c r="AH35" s="6">
        <f>IF(H35&gt;0,IF(H35&gt;=$J$35,7,0),0)</f>
        <v>0</v>
      </c>
      <c r="AI35" s="6">
        <f>IF(L35=7,1,AJ35)</f>
        <v>0</v>
      </c>
      <c r="AJ35" s="6">
        <f>IF(L35=5,2,AK35)</f>
        <v>0</v>
      </c>
      <c r="AK35" s="6">
        <f>IF(L35=3,3,AL35)</f>
        <v>0</v>
      </c>
      <c r="AL35" s="6">
        <f>IF(L35=2,4,AM35)</f>
        <v>0</v>
      </c>
      <c r="AM35" s="6">
        <f>IF(L35=1,5,0)</f>
        <v>0</v>
      </c>
      <c r="AN35" s="8"/>
      <c r="AO35" s="6" t="str">
        <f t="shared" si="31"/>
        <v/>
      </c>
      <c r="AP35" s="6">
        <f>J35</f>
        <v>850</v>
      </c>
      <c r="AQ35" s="6" t="str">
        <f>IF(H35&gt;0,LOOKUP(C35,'counts-boys'!A$1:A$16,'counts-boys'!C$1:C$16),0)</f>
        <v>CRT</v>
      </c>
      <c r="AR35" s="6">
        <f>IF($A35="*",IF($H35&gt;0,IF($H35&gt;=$AP$39,1,AS35),0),0)</f>
        <v>0</v>
      </c>
      <c r="AS35" s="6">
        <f>IF($A35="*",IF($H35&gt;0,IF($H35&gt;=$AP$38,2,AT35),0),0)</f>
        <v>0</v>
      </c>
      <c r="AT35" s="6">
        <f>IF($A35="*",IF($H35&gt;0,IF($H35&gt;=$AP$37,3,AU35),0),0)</f>
        <v>0</v>
      </c>
      <c r="AU35" s="6">
        <f>IF($A35="*",IF($H35&gt;0,IF($H35&gt;=$AP$36,5,AV35),0),0)</f>
        <v>0</v>
      </c>
      <c r="AV35" s="6">
        <f>IF($A35="*",IF($H35&gt;0,IF($H35&gt;=$AP$35,7,0),0),0)</f>
        <v>0</v>
      </c>
      <c r="AW35" s="8"/>
      <c r="AX35" s="18" t="str">
        <f t="shared" si="45"/>
        <v/>
      </c>
      <c r="AY35" s="18" t="str">
        <f t="shared" si="45"/>
        <v/>
      </c>
      <c r="AZ35" s="18" t="str">
        <f t="shared" si="45"/>
        <v/>
      </c>
      <c r="BA35" s="18" t="str">
        <f t="shared" si="45"/>
        <v/>
      </c>
      <c r="BB35" s="18">
        <f t="shared" si="45"/>
        <v>0</v>
      </c>
      <c r="BC35" s="18" t="str">
        <f t="shared" si="45"/>
        <v/>
      </c>
      <c r="BD35" s="18" t="str">
        <f t="shared" si="45"/>
        <v/>
      </c>
      <c r="BE35" s="18" t="str">
        <f t="shared" si="45"/>
        <v/>
      </c>
      <c r="BF35" s="18" t="str">
        <f t="shared" si="45"/>
        <v/>
      </c>
      <c r="BG35" s="18" t="str">
        <f t="shared" si="45"/>
        <v/>
      </c>
      <c r="BH35" s="18" t="str">
        <f t="shared" si="45"/>
        <v/>
      </c>
      <c r="BI35" s="18" t="str">
        <f t="shared" si="45"/>
        <v/>
      </c>
      <c r="BJ35" s="18" t="str">
        <f t="shared" si="45"/>
        <v/>
      </c>
      <c r="BK35" s="18" t="str">
        <f t="shared" si="45"/>
        <v/>
      </c>
      <c r="BL35" s="18" t="str">
        <f t="shared" si="45"/>
        <v/>
      </c>
      <c r="BM35" s="18" t="str">
        <f t="shared" si="45"/>
        <v/>
      </c>
      <c r="BN35" s="8"/>
      <c r="BO35" s="8"/>
      <c r="BP35" s="8"/>
      <c r="BQ35" s="8"/>
      <c r="BR35" s="8"/>
      <c r="BS35" s="8"/>
    </row>
    <row r="36" spans="1:71" x14ac:dyDescent="0.2">
      <c r="A36" s="44" t="s">
        <v>196</v>
      </c>
      <c r="B36" s="32" t="s">
        <v>120</v>
      </c>
      <c r="C36" s="33" t="s">
        <v>45</v>
      </c>
      <c r="D36" s="53">
        <v>129</v>
      </c>
      <c r="E36" s="34">
        <v>265</v>
      </c>
      <c r="F36" s="34">
        <v>160</v>
      </c>
      <c r="G36" s="34">
        <v>375</v>
      </c>
      <c r="H36" s="34">
        <f>SUM(E36:G36)</f>
        <v>800</v>
      </c>
      <c r="I36" s="35">
        <f t="shared" si="51"/>
        <v>667.44</v>
      </c>
      <c r="J36" s="18">
        <f>IF(H36&gt;=0,LARGE($H$35:$H$51,2),0)</f>
        <v>835</v>
      </c>
      <c r="K36" s="18">
        <f>MAX(AI36:AM36)</f>
        <v>4</v>
      </c>
      <c r="L36" s="35">
        <f t="shared" si="52"/>
        <v>2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8"/>
      <c r="AD36" s="6">
        <f t="shared" ref="AD36:AD51" si="53">IF(H36&gt;0,IF(H36&gt;=$J$39,1,AE36),0)</f>
        <v>1</v>
      </c>
      <c r="AE36" s="6">
        <f t="shared" ref="AE36:AE51" si="54">IF(H36&gt;0,IF(H36&gt;=$J$38,2,AF36),0)</f>
        <v>2</v>
      </c>
      <c r="AF36" s="6">
        <f t="shared" ref="AF36:AF51" si="55">IF(H36&gt;0,IF(H36&gt;=$J$37,3,AG36),0)</f>
        <v>0</v>
      </c>
      <c r="AG36" s="6">
        <f t="shared" ref="AG36:AG51" si="56">IF(H36&gt;0,IF(H36&gt;=$J$36,5,AH36),0)</f>
        <v>0</v>
      </c>
      <c r="AH36" s="6">
        <f t="shared" ref="AH36:AH51" si="57">IF(H36&gt;0,IF(H36&gt;=$J$35,7,0),0)</f>
        <v>0</v>
      </c>
      <c r="AI36" s="6">
        <f t="shared" ref="AI36:AI51" si="58">IF(L36=7,1,AJ36)</f>
        <v>4</v>
      </c>
      <c r="AJ36" s="6">
        <f t="shared" ref="AJ36:AJ51" si="59">IF(L36=5,2,AK36)</f>
        <v>4</v>
      </c>
      <c r="AK36" s="6">
        <f t="shared" ref="AK36:AK51" si="60">IF(L36=3,3,AL36)</f>
        <v>4</v>
      </c>
      <c r="AL36" s="6">
        <f t="shared" ref="AL36:AL51" si="61">IF(L36=2,4,AM36)</f>
        <v>4</v>
      </c>
      <c r="AM36" s="6">
        <f t="shared" ref="AM36:AM51" si="62">IF(L36=1,5,0)</f>
        <v>0</v>
      </c>
      <c r="AN36" s="8"/>
      <c r="AO36" s="6">
        <f t="shared" si="31"/>
        <v>800</v>
      </c>
      <c r="AP36" s="6">
        <f>J36</f>
        <v>835</v>
      </c>
      <c r="AQ36" s="6" t="str">
        <f>IF(H36&gt;0,LOOKUP(C36,'counts-boys'!A$1:A$16,'counts-boys'!C$1:C$16),0)</f>
        <v>LEX</v>
      </c>
      <c r="AR36" s="6">
        <f t="shared" ref="AR36:AR51" si="63">IF($A36="*",IF($H36&gt;0,IF($H36&gt;=$AP$39,1,AS36),0),0)</f>
        <v>1</v>
      </c>
      <c r="AS36" s="6">
        <f t="shared" ref="AS36:AS51" si="64">IF($A36="*",IF($H36&gt;0,IF($H36&gt;=$AP$38,2,AT36),0),0)</f>
        <v>2</v>
      </c>
      <c r="AT36" s="6">
        <f t="shared" ref="AT36:AT51" si="65">IF($A36="*",IF($H36&gt;0,IF($H36&gt;=$AP$37,3,AU36),0),0)</f>
        <v>0</v>
      </c>
      <c r="AU36" s="6">
        <f t="shared" ref="AU36:AU51" si="66">IF($A36="*",IF($H36&gt;0,IF($H36&gt;=$AP$36,5,AV36),0),0)</f>
        <v>0</v>
      </c>
      <c r="AV36" s="6">
        <f t="shared" ref="AV36:AV51" si="67">IF($A36="*",IF($H36&gt;0,IF($H36&gt;=$AP$35,7,0),0),0)</f>
        <v>0</v>
      </c>
      <c r="AW36" s="8"/>
      <c r="AX36" s="18" t="str">
        <f t="shared" si="45"/>
        <v/>
      </c>
      <c r="AY36" s="18" t="str">
        <f t="shared" si="45"/>
        <v/>
      </c>
      <c r="AZ36" s="18" t="str">
        <f t="shared" si="45"/>
        <v/>
      </c>
      <c r="BA36" s="18" t="str">
        <f t="shared" si="45"/>
        <v/>
      </c>
      <c r="BB36" s="18" t="str">
        <f t="shared" si="45"/>
        <v/>
      </c>
      <c r="BC36" s="18" t="str">
        <f t="shared" si="45"/>
        <v/>
      </c>
      <c r="BD36" s="18" t="str">
        <f t="shared" si="45"/>
        <v/>
      </c>
      <c r="BE36" s="18">
        <f t="shared" si="45"/>
        <v>2</v>
      </c>
      <c r="BF36" s="18" t="str">
        <f t="shared" si="45"/>
        <v/>
      </c>
      <c r="BG36" s="18" t="str">
        <f t="shared" si="45"/>
        <v/>
      </c>
      <c r="BH36" s="18" t="str">
        <f t="shared" si="45"/>
        <v/>
      </c>
      <c r="BI36" s="18" t="str">
        <f t="shared" si="45"/>
        <v/>
      </c>
      <c r="BJ36" s="18" t="str">
        <f t="shared" si="45"/>
        <v/>
      </c>
      <c r="BK36" s="18" t="str">
        <f t="shared" si="45"/>
        <v/>
      </c>
      <c r="BL36" s="18" t="str">
        <f t="shared" si="45"/>
        <v/>
      </c>
      <c r="BM36" s="18" t="str">
        <f t="shared" si="45"/>
        <v/>
      </c>
      <c r="BN36" s="8"/>
      <c r="BO36" s="8"/>
      <c r="BP36" s="8"/>
      <c r="BQ36" s="8"/>
      <c r="BR36" s="8"/>
      <c r="BS36" s="8"/>
    </row>
    <row r="37" spans="1:71" x14ac:dyDescent="0.2">
      <c r="A37" s="44" t="s">
        <v>196</v>
      </c>
      <c r="B37" s="32" t="s">
        <v>233</v>
      </c>
      <c r="C37" s="33" t="s">
        <v>110</v>
      </c>
      <c r="D37" s="53">
        <v>129.5</v>
      </c>
      <c r="E37" s="34">
        <v>240</v>
      </c>
      <c r="F37" s="34">
        <v>170</v>
      </c>
      <c r="G37" s="34">
        <v>300</v>
      </c>
      <c r="H37" s="34">
        <f t="shared" ref="H37:H51" si="68">SUM(E37:G37)</f>
        <v>710</v>
      </c>
      <c r="I37" s="35">
        <f t="shared" si="51"/>
        <v>592.35300000000007</v>
      </c>
      <c r="J37" s="18">
        <f>IF(H37&gt;=0,LARGE($H$35:$H$51,3),0)</f>
        <v>810</v>
      </c>
      <c r="K37" s="18">
        <f t="shared" ref="K37:K51" si="69">MAX(AI37:AM37)</f>
        <v>0</v>
      </c>
      <c r="L37" s="35">
        <f t="shared" si="52"/>
        <v>0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8"/>
      <c r="AD37" s="6">
        <f t="shared" si="53"/>
        <v>0</v>
      </c>
      <c r="AE37" s="6">
        <f t="shared" si="54"/>
        <v>0</v>
      </c>
      <c r="AF37" s="6">
        <f t="shared" si="55"/>
        <v>0</v>
      </c>
      <c r="AG37" s="6">
        <f t="shared" si="56"/>
        <v>0</v>
      </c>
      <c r="AH37" s="6">
        <f t="shared" si="57"/>
        <v>0</v>
      </c>
      <c r="AI37" s="6">
        <f t="shared" si="58"/>
        <v>0</v>
      </c>
      <c r="AJ37" s="6">
        <f t="shared" si="59"/>
        <v>0</v>
      </c>
      <c r="AK37" s="6">
        <f t="shared" si="60"/>
        <v>0</v>
      </c>
      <c r="AL37" s="6">
        <f t="shared" si="61"/>
        <v>0</v>
      </c>
      <c r="AM37" s="6">
        <f t="shared" si="62"/>
        <v>0</v>
      </c>
      <c r="AN37" s="8"/>
      <c r="AO37" s="6">
        <f t="shared" si="31"/>
        <v>710</v>
      </c>
      <c r="AP37" s="6">
        <f>J37</f>
        <v>810</v>
      </c>
      <c r="AQ37" s="6" t="str">
        <f>IF(H37&gt;0,LOOKUP(C37,'counts-boys'!A$1:A$16,'counts-boys'!C$1:C$16),0)</f>
        <v>ELK</v>
      </c>
      <c r="AR37" s="6">
        <f t="shared" si="63"/>
        <v>0</v>
      </c>
      <c r="AS37" s="6">
        <f t="shared" si="64"/>
        <v>0</v>
      </c>
      <c r="AT37" s="6">
        <f t="shared" si="65"/>
        <v>0</v>
      </c>
      <c r="AU37" s="6">
        <f t="shared" si="66"/>
        <v>0</v>
      </c>
      <c r="AV37" s="6">
        <f t="shared" si="67"/>
        <v>0</v>
      </c>
      <c r="AW37" s="8"/>
      <c r="AX37" s="18" t="str">
        <f t="shared" si="45"/>
        <v/>
      </c>
      <c r="AY37" s="18" t="str">
        <f t="shared" si="45"/>
        <v/>
      </c>
      <c r="AZ37" s="18" t="str">
        <f t="shared" si="45"/>
        <v/>
      </c>
      <c r="BA37" s="18" t="str">
        <f t="shared" si="45"/>
        <v/>
      </c>
      <c r="BB37" s="18" t="str">
        <f t="shared" si="45"/>
        <v/>
      </c>
      <c r="BC37" s="18">
        <f t="shared" si="45"/>
        <v>0</v>
      </c>
      <c r="BD37" s="18" t="str">
        <f t="shared" si="45"/>
        <v/>
      </c>
      <c r="BE37" s="18" t="str">
        <f t="shared" si="45"/>
        <v/>
      </c>
      <c r="BF37" s="18" t="str">
        <f t="shared" si="45"/>
        <v/>
      </c>
      <c r="BG37" s="18" t="str">
        <f t="shared" si="45"/>
        <v/>
      </c>
      <c r="BH37" s="18" t="str">
        <f t="shared" si="45"/>
        <v/>
      </c>
      <c r="BI37" s="18" t="str">
        <f t="shared" si="45"/>
        <v/>
      </c>
      <c r="BJ37" s="18" t="str">
        <f t="shared" si="45"/>
        <v/>
      </c>
      <c r="BK37" s="18" t="str">
        <f t="shared" si="45"/>
        <v/>
      </c>
      <c r="BL37" s="18" t="str">
        <f t="shared" si="45"/>
        <v/>
      </c>
      <c r="BM37" s="18" t="str">
        <f t="shared" si="45"/>
        <v/>
      </c>
      <c r="BN37" s="8"/>
      <c r="BO37" s="8"/>
      <c r="BP37" s="8"/>
      <c r="BQ37" s="8"/>
      <c r="BR37" s="8"/>
      <c r="BS37" s="8"/>
    </row>
    <row r="38" spans="1:71" x14ac:dyDescent="0.2">
      <c r="A38" s="44" t="s">
        <v>196</v>
      </c>
      <c r="B38" s="32" t="s">
        <v>48</v>
      </c>
      <c r="C38" s="33" t="s">
        <v>106</v>
      </c>
      <c r="D38" s="53">
        <v>129.69999999999999</v>
      </c>
      <c r="E38" s="34">
        <v>275</v>
      </c>
      <c r="F38" s="34">
        <v>155</v>
      </c>
      <c r="G38" s="34">
        <v>380</v>
      </c>
      <c r="H38" s="34">
        <f>SUM(E38:G38)</f>
        <v>810</v>
      </c>
      <c r="I38" s="35">
        <f t="shared" si="51"/>
        <v>675.78300000000002</v>
      </c>
      <c r="J38" s="18">
        <f>IF(H38&gt;=0,LARGE($H$35:$H$51,4),0)</f>
        <v>800</v>
      </c>
      <c r="K38" s="18">
        <f>MAX(AI38:AM38)</f>
        <v>3</v>
      </c>
      <c r="L38" s="35">
        <f t="shared" si="52"/>
        <v>3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8"/>
      <c r="AD38" s="6">
        <f t="shared" si="53"/>
        <v>1</v>
      </c>
      <c r="AE38" s="6">
        <f t="shared" si="54"/>
        <v>2</v>
      </c>
      <c r="AF38" s="6">
        <f t="shared" si="55"/>
        <v>3</v>
      </c>
      <c r="AG38" s="6">
        <f t="shared" si="56"/>
        <v>0</v>
      </c>
      <c r="AH38" s="6">
        <f t="shared" si="57"/>
        <v>0</v>
      </c>
      <c r="AI38" s="6">
        <f t="shared" si="58"/>
        <v>3</v>
      </c>
      <c r="AJ38" s="6">
        <f t="shared" si="59"/>
        <v>3</v>
      </c>
      <c r="AK38" s="6">
        <f t="shared" si="60"/>
        <v>3</v>
      </c>
      <c r="AL38" s="6">
        <f t="shared" si="61"/>
        <v>0</v>
      </c>
      <c r="AM38" s="6">
        <f t="shared" si="62"/>
        <v>0</v>
      </c>
      <c r="AN38" s="8"/>
      <c r="AO38" s="6">
        <f t="shared" si="31"/>
        <v>810</v>
      </c>
      <c r="AP38" s="6">
        <f>J38</f>
        <v>800</v>
      </c>
      <c r="AQ38" s="6" t="str">
        <f>IF(H38&gt;0,LOOKUP(C38,'counts-boys'!A$1:A$16,'counts-boys'!C$1:C$16),0)</f>
        <v>CP</v>
      </c>
      <c r="AR38" s="6">
        <f t="shared" si="63"/>
        <v>1</v>
      </c>
      <c r="AS38" s="6">
        <f t="shared" si="64"/>
        <v>2</v>
      </c>
      <c r="AT38" s="6">
        <f t="shared" si="65"/>
        <v>3</v>
      </c>
      <c r="AU38" s="6">
        <f t="shared" si="66"/>
        <v>0</v>
      </c>
      <c r="AV38" s="6">
        <f t="shared" si="67"/>
        <v>0</v>
      </c>
      <c r="AW38" s="8"/>
      <c r="AX38" s="18" t="str">
        <f t="shared" si="45"/>
        <v/>
      </c>
      <c r="AY38" s="18" t="str">
        <f t="shared" si="45"/>
        <v/>
      </c>
      <c r="AZ38" s="18" t="str">
        <f t="shared" si="45"/>
        <v/>
      </c>
      <c r="BA38" s="18" t="str">
        <f t="shared" si="45"/>
        <v/>
      </c>
      <c r="BB38" s="18" t="str">
        <f t="shared" si="45"/>
        <v/>
      </c>
      <c r="BC38" s="18" t="str">
        <f t="shared" si="45"/>
        <v/>
      </c>
      <c r="BD38" s="18" t="str">
        <f t="shared" si="45"/>
        <v/>
      </c>
      <c r="BE38" s="18" t="str">
        <f t="shared" si="45"/>
        <v/>
      </c>
      <c r="BF38" s="18" t="str">
        <f t="shared" si="45"/>
        <v/>
      </c>
      <c r="BG38" s="18" t="str">
        <f t="shared" si="45"/>
        <v/>
      </c>
      <c r="BH38" s="18" t="str">
        <f t="shared" si="45"/>
        <v/>
      </c>
      <c r="BI38" s="18" t="str">
        <f t="shared" si="45"/>
        <v/>
      </c>
      <c r="BJ38" s="18">
        <f t="shared" si="45"/>
        <v>3</v>
      </c>
      <c r="BK38" s="18" t="str">
        <f t="shared" si="45"/>
        <v/>
      </c>
      <c r="BL38" s="18" t="str">
        <f t="shared" si="45"/>
        <v/>
      </c>
      <c r="BM38" s="18" t="str">
        <f t="shared" si="45"/>
        <v/>
      </c>
      <c r="BN38" s="8"/>
      <c r="BO38" s="8"/>
      <c r="BP38" s="8"/>
      <c r="BQ38" s="8"/>
      <c r="BR38" s="8"/>
      <c r="BS38" s="8"/>
    </row>
    <row r="39" spans="1:71" x14ac:dyDescent="0.2">
      <c r="A39" s="44" t="s">
        <v>196</v>
      </c>
      <c r="B39" s="32" t="s">
        <v>265</v>
      </c>
      <c r="C39" s="33" t="s">
        <v>109</v>
      </c>
      <c r="D39" s="53">
        <v>129.9</v>
      </c>
      <c r="E39" s="34">
        <v>300</v>
      </c>
      <c r="F39" s="34">
        <v>170</v>
      </c>
      <c r="G39" s="34">
        <v>380</v>
      </c>
      <c r="H39" s="34">
        <f t="shared" si="68"/>
        <v>850</v>
      </c>
      <c r="I39" s="35">
        <f t="shared" si="51"/>
        <v>709.15500000000009</v>
      </c>
      <c r="J39" s="18">
        <f>IF(H39&gt;=0,LARGE($H$35:$H$51,5),0)</f>
        <v>755</v>
      </c>
      <c r="K39" s="18">
        <f t="shared" si="69"/>
        <v>1</v>
      </c>
      <c r="L39" s="35">
        <f t="shared" si="52"/>
        <v>7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8"/>
      <c r="AD39" s="6">
        <f t="shared" si="53"/>
        <v>1</v>
      </c>
      <c r="AE39" s="6">
        <f t="shared" si="54"/>
        <v>2</v>
      </c>
      <c r="AF39" s="6">
        <f t="shared" si="55"/>
        <v>3</v>
      </c>
      <c r="AG39" s="6">
        <f t="shared" si="56"/>
        <v>5</v>
      </c>
      <c r="AH39" s="6">
        <f t="shared" si="57"/>
        <v>7</v>
      </c>
      <c r="AI39" s="6">
        <f t="shared" si="58"/>
        <v>1</v>
      </c>
      <c r="AJ39" s="6">
        <f t="shared" si="59"/>
        <v>0</v>
      </c>
      <c r="AK39" s="6">
        <f t="shared" si="60"/>
        <v>0</v>
      </c>
      <c r="AL39" s="6">
        <f t="shared" si="61"/>
        <v>0</v>
      </c>
      <c r="AM39" s="6">
        <f t="shared" si="62"/>
        <v>0</v>
      </c>
      <c r="AN39" s="8"/>
      <c r="AO39" s="6">
        <f t="shared" si="31"/>
        <v>850</v>
      </c>
      <c r="AP39" s="6">
        <f>J39</f>
        <v>755</v>
      </c>
      <c r="AQ39" s="6" t="str">
        <f>IF(H39&gt;0,LOOKUP(C39,'counts-boys'!A$1:A$16,'counts-boys'!C$1:C$16),0)</f>
        <v>PLV</v>
      </c>
      <c r="AR39" s="6">
        <f t="shared" si="63"/>
        <v>1</v>
      </c>
      <c r="AS39" s="6">
        <f t="shared" si="64"/>
        <v>2</v>
      </c>
      <c r="AT39" s="6">
        <f t="shared" si="65"/>
        <v>3</v>
      </c>
      <c r="AU39" s="6">
        <f t="shared" si="66"/>
        <v>5</v>
      </c>
      <c r="AV39" s="6">
        <f t="shared" si="67"/>
        <v>7</v>
      </c>
      <c r="AW39" s="8"/>
      <c r="AX39" s="18" t="str">
        <f t="shared" ref="AX39:BM51" si="70">IF($AQ39=AX$7,MAX($AR39:$AV39),"")</f>
        <v/>
      </c>
      <c r="AY39" s="18" t="str">
        <f t="shared" si="70"/>
        <v/>
      </c>
      <c r="AZ39" s="18" t="str">
        <f t="shared" si="70"/>
        <v/>
      </c>
      <c r="BA39" s="18" t="str">
        <f t="shared" si="70"/>
        <v/>
      </c>
      <c r="BB39" s="18" t="str">
        <f t="shared" si="70"/>
        <v/>
      </c>
      <c r="BC39" s="18" t="str">
        <f t="shared" si="70"/>
        <v/>
      </c>
      <c r="BD39" s="18" t="str">
        <f t="shared" si="70"/>
        <v/>
      </c>
      <c r="BE39" s="18" t="str">
        <f t="shared" si="70"/>
        <v/>
      </c>
      <c r="BF39" s="18" t="str">
        <f t="shared" si="70"/>
        <v/>
      </c>
      <c r="BG39" s="18" t="str">
        <f t="shared" si="70"/>
        <v/>
      </c>
      <c r="BH39" s="18" t="str">
        <f t="shared" si="70"/>
        <v/>
      </c>
      <c r="BI39" s="18">
        <f t="shared" si="70"/>
        <v>7</v>
      </c>
      <c r="BJ39" s="18" t="str">
        <f t="shared" si="70"/>
        <v/>
      </c>
      <c r="BK39" s="18" t="str">
        <f t="shared" si="70"/>
        <v/>
      </c>
      <c r="BL39" s="18" t="str">
        <f t="shared" si="70"/>
        <v/>
      </c>
      <c r="BM39" s="18" t="str">
        <f t="shared" si="70"/>
        <v/>
      </c>
      <c r="BN39" s="8"/>
      <c r="BO39" s="8"/>
      <c r="BP39" s="8"/>
      <c r="BQ39" s="8"/>
      <c r="BR39" s="8"/>
      <c r="BS39" s="8"/>
    </row>
    <row r="40" spans="1:71" x14ac:dyDescent="0.2">
      <c r="A40" s="8" t="s">
        <v>196</v>
      </c>
      <c r="B40" s="32" t="s">
        <v>85</v>
      </c>
      <c r="C40" s="33" t="s">
        <v>58</v>
      </c>
      <c r="D40" s="53">
        <v>130.30000000000001</v>
      </c>
      <c r="E40" s="34">
        <v>300</v>
      </c>
      <c r="F40" s="34">
        <v>175</v>
      </c>
      <c r="G40" s="34">
        <v>360</v>
      </c>
      <c r="H40" s="34">
        <f>SUM(E40:G40)</f>
        <v>835</v>
      </c>
      <c r="I40" s="35">
        <f t="shared" si="51"/>
        <v>691.04600000000005</v>
      </c>
      <c r="J40" s="36"/>
      <c r="K40" s="18">
        <f>MAX(AI40:AM40)</f>
        <v>2</v>
      </c>
      <c r="L40" s="35">
        <f t="shared" si="52"/>
        <v>5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8"/>
      <c r="AD40" s="6">
        <f t="shared" si="53"/>
        <v>1</v>
      </c>
      <c r="AE40" s="6">
        <f t="shared" si="54"/>
        <v>2</v>
      </c>
      <c r="AF40" s="6">
        <f t="shared" si="55"/>
        <v>3</v>
      </c>
      <c r="AG40" s="6">
        <f t="shared" si="56"/>
        <v>5</v>
      </c>
      <c r="AH40" s="6">
        <f t="shared" si="57"/>
        <v>0</v>
      </c>
      <c r="AI40" s="6">
        <f t="shared" si="58"/>
        <v>2</v>
      </c>
      <c r="AJ40" s="6">
        <f t="shared" si="59"/>
        <v>2</v>
      </c>
      <c r="AK40" s="6">
        <f t="shared" si="60"/>
        <v>0</v>
      </c>
      <c r="AL40" s="6">
        <f t="shared" si="61"/>
        <v>0</v>
      </c>
      <c r="AM40" s="6">
        <f t="shared" si="62"/>
        <v>0</v>
      </c>
      <c r="AN40" s="8"/>
      <c r="AO40" s="6">
        <f t="shared" si="31"/>
        <v>835</v>
      </c>
      <c r="AP40" s="8"/>
      <c r="AQ40" s="6" t="str">
        <f>IF(H40&gt;0,LOOKUP(C40,'counts-boys'!A$1:A$16,'counts-boys'!C$1:C$16),0)</f>
        <v>GI</v>
      </c>
      <c r="AR40" s="6">
        <f t="shared" si="63"/>
        <v>1</v>
      </c>
      <c r="AS40" s="6">
        <f t="shared" si="64"/>
        <v>2</v>
      </c>
      <c r="AT40" s="6">
        <f t="shared" si="65"/>
        <v>3</v>
      </c>
      <c r="AU40" s="6">
        <f t="shared" si="66"/>
        <v>5</v>
      </c>
      <c r="AV40" s="6">
        <f t="shared" si="67"/>
        <v>0</v>
      </c>
      <c r="AW40" s="8"/>
      <c r="AX40" s="18" t="str">
        <f t="shared" si="70"/>
        <v/>
      </c>
      <c r="AY40" s="18" t="str">
        <f t="shared" si="70"/>
        <v/>
      </c>
      <c r="AZ40" s="18" t="str">
        <f t="shared" si="70"/>
        <v/>
      </c>
      <c r="BA40" s="18" t="str">
        <f t="shared" si="70"/>
        <v/>
      </c>
      <c r="BB40" s="18" t="str">
        <f t="shared" si="70"/>
        <v/>
      </c>
      <c r="BC40" s="18" t="str">
        <f t="shared" si="70"/>
        <v/>
      </c>
      <c r="BD40" s="18">
        <f t="shared" si="70"/>
        <v>5</v>
      </c>
      <c r="BE40" s="18" t="str">
        <f t="shared" si="70"/>
        <v/>
      </c>
      <c r="BF40" s="18" t="str">
        <f t="shared" si="70"/>
        <v/>
      </c>
      <c r="BG40" s="18" t="str">
        <f t="shared" si="70"/>
        <v/>
      </c>
      <c r="BH40" s="18" t="str">
        <f t="shared" si="70"/>
        <v/>
      </c>
      <c r="BI40" s="18" t="str">
        <f t="shared" si="70"/>
        <v/>
      </c>
      <c r="BJ40" s="18" t="str">
        <f t="shared" si="70"/>
        <v/>
      </c>
      <c r="BK40" s="18" t="str">
        <f t="shared" si="70"/>
        <v/>
      </c>
      <c r="BL40" s="18" t="str">
        <f t="shared" si="70"/>
        <v/>
      </c>
      <c r="BM40" s="18" t="str">
        <f t="shared" si="70"/>
        <v/>
      </c>
      <c r="BN40" s="8"/>
      <c r="BO40" s="8"/>
      <c r="BP40" s="8"/>
      <c r="BQ40" s="8"/>
      <c r="BR40" s="8"/>
      <c r="BS40" s="8"/>
    </row>
    <row r="41" spans="1:71" x14ac:dyDescent="0.2">
      <c r="A41" s="41" t="s">
        <v>196</v>
      </c>
      <c r="B41" s="32" t="s">
        <v>78</v>
      </c>
      <c r="C41" s="33" t="s">
        <v>43</v>
      </c>
      <c r="D41" s="67">
        <v>130.80000000000001</v>
      </c>
      <c r="E41" s="34">
        <v>255</v>
      </c>
      <c r="F41" s="34">
        <v>185</v>
      </c>
      <c r="G41" s="34">
        <v>315</v>
      </c>
      <c r="H41" s="34">
        <f>SUM(E41:G41)</f>
        <v>755</v>
      </c>
      <c r="I41" s="35">
        <f t="shared" si="51"/>
        <v>624.83799999999997</v>
      </c>
      <c r="J41" s="36"/>
      <c r="K41" s="18">
        <f>MAX(AI41:AM41)</f>
        <v>5</v>
      </c>
      <c r="L41" s="35">
        <f t="shared" si="52"/>
        <v>1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  <c r="AD41" s="6">
        <f t="shared" si="53"/>
        <v>1</v>
      </c>
      <c r="AE41" s="6">
        <f t="shared" si="54"/>
        <v>0</v>
      </c>
      <c r="AF41" s="6">
        <f t="shared" si="55"/>
        <v>0</v>
      </c>
      <c r="AG41" s="6">
        <f t="shared" si="56"/>
        <v>0</v>
      </c>
      <c r="AH41" s="6">
        <f t="shared" si="57"/>
        <v>0</v>
      </c>
      <c r="AI41" s="6">
        <f t="shared" si="58"/>
        <v>5</v>
      </c>
      <c r="AJ41" s="6">
        <f t="shared" si="59"/>
        <v>5</v>
      </c>
      <c r="AK41" s="6">
        <f t="shared" si="60"/>
        <v>5</v>
      </c>
      <c r="AL41" s="6">
        <f t="shared" si="61"/>
        <v>5</v>
      </c>
      <c r="AM41" s="6">
        <f t="shared" si="62"/>
        <v>5</v>
      </c>
      <c r="AN41" s="8"/>
      <c r="AO41" s="6">
        <f t="shared" si="31"/>
        <v>755</v>
      </c>
      <c r="AP41" s="8"/>
      <c r="AQ41" s="6" t="str">
        <f>IF(H41&gt;0,LOOKUP(C41,'counts-boys'!A$1:A$16,'counts-boys'!C$1:C$16),0)</f>
        <v>SKU</v>
      </c>
      <c r="AR41" s="6">
        <f t="shared" si="63"/>
        <v>1</v>
      </c>
      <c r="AS41" s="6">
        <f t="shared" si="64"/>
        <v>0</v>
      </c>
      <c r="AT41" s="6">
        <f t="shared" si="65"/>
        <v>0</v>
      </c>
      <c r="AU41" s="6">
        <f t="shared" si="66"/>
        <v>0</v>
      </c>
      <c r="AV41" s="6">
        <f t="shared" si="67"/>
        <v>0</v>
      </c>
      <c r="AW41" s="8"/>
      <c r="AX41" s="18" t="str">
        <f t="shared" si="70"/>
        <v/>
      </c>
      <c r="AY41" s="18" t="str">
        <f t="shared" si="70"/>
        <v/>
      </c>
      <c r="AZ41" s="18" t="str">
        <f t="shared" si="70"/>
        <v/>
      </c>
      <c r="BA41" s="18" t="str">
        <f t="shared" si="70"/>
        <v/>
      </c>
      <c r="BB41" s="18" t="str">
        <f t="shared" si="70"/>
        <v/>
      </c>
      <c r="BC41" s="18" t="str">
        <f t="shared" si="70"/>
        <v/>
      </c>
      <c r="BD41" s="18" t="str">
        <f t="shared" si="70"/>
        <v/>
      </c>
      <c r="BE41" s="18" t="str">
        <f t="shared" si="70"/>
        <v/>
      </c>
      <c r="BF41" s="18" t="str">
        <f t="shared" si="70"/>
        <v/>
      </c>
      <c r="BG41" s="18" t="str">
        <f t="shared" si="70"/>
        <v/>
      </c>
      <c r="BH41" s="18" t="str">
        <f t="shared" si="70"/>
        <v/>
      </c>
      <c r="BI41" s="18" t="str">
        <f t="shared" si="70"/>
        <v/>
      </c>
      <c r="BJ41" s="18" t="str">
        <f t="shared" si="70"/>
        <v/>
      </c>
      <c r="BK41" s="18" t="str">
        <f t="shared" si="70"/>
        <v/>
      </c>
      <c r="BL41" s="18">
        <f t="shared" si="70"/>
        <v>1</v>
      </c>
      <c r="BM41" s="18" t="str">
        <f t="shared" si="70"/>
        <v/>
      </c>
      <c r="BN41" s="8"/>
      <c r="BO41" s="8"/>
      <c r="BP41" s="8"/>
      <c r="BQ41" s="8"/>
      <c r="BR41" s="8"/>
      <c r="BS41" s="8"/>
    </row>
    <row r="42" spans="1:71" x14ac:dyDescent="0.2">
      <c r="A42" s="44"/>
      <c r="B42" s="32" t="s">
        <v>248</v>
      </c>
      <c r="C42" s="33" t="s">
        <v>45</v>
      </c>
      <c r="D42" s="53">
        <v>131</v>
      </c>
      <c r="E42" s="34">
        <v>175</v>
      </c>
      <c r="F42" s="34">
        <v>125</v>
      </c>
      <c r="G42" s="34">
        <v>260</v>
      </c>
      <c r="H42" s="34">
        <f t="shared" si="68"/>
        <v>560</v>
      </c>
      <c r="I42" s="35">
        <f t="shared" si="51"/>
        <v>459.76</v>
      </c>
      <c r="J42" s="36"/>
      <c r="K42" s="18">
        <f t="shared" si="69"/>
        <v>0</v>
      </c>
      <c r="L42" s="35">
        <f t="shared" si="52"/>
        <v>0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  <c r="AD42" s="6">
        <f t="shared" si="53"/>
        <v>0</v>
      </c>
      <c r="AE42" s="6">
        <f t="shared" si="54"/>
        <v>0</v>
      </c>
      <c r="AF42" s="6">
        <f t="shared" si="55"/>
        <v>0</v>
      </c>
      <c r="AG42" s="6">
        <f t="shared" si="56"/>
        <v>0</v>
      </c>
      <c r="AH42" s="6">
        <f t="shared" si="57"/>
        <v>0</v>
      </c>
      <c r="AI42" s="6">
        <f t="shared" si="58"/>
        <v>0</v>
      </c>
      <c r="AJ42" s="6">
        <f t="shared" si="59"/>
        <v>0</v>
      </c>
      <c r="AK42" s="6">
        <f t="shared" si="60"/>
        <v>0</v>
      </c>
      <c r="AL42" s="6">
        <f t="shared" si="61"/>
        <v>0</v>
      </c>
      <c r="AM42" s="6">
        <f t="shared" si="62"/>
        <v>0</v>
      </c>
      <c r="AN42" s="8"/>
      <c r="AO42" s="6" t="str">
        <f t="shared" si="31"/>
        <v/>
      </c>
      <c r="AP42" s="8"/>
      <c r="AQ42" s="6" t="str">
        <f>IF(H42&gt;0,LOOKUP(C42,'counts-boys'!A$1:A$16,'counts-boys'!C$1:C$16),0)</f>
        <v>LEX</v>
      </c>
      <c r="AR42" s="6">
        <f t="shared" si="63"/>
        <v>0</v>
      </c>
      <c r="AS42" s="6">
        <f t="shared" si="64"/>
        <v>0</v>
      </c>
      <c r="AT42" s="6">
        <f t="shared" si="65"/>
        <v>0</v>
      </c>
      <c r="AU42" s="6">
        <f t="shared" si="66"/>
        <v>0</v>
      </c>
      <c r="AV42" s="6">
        <f t="shared" si="67"/>
        <v>0</v>
      </c>
      <c r="AW42" s="8"/>
      <c r="AX42" s="18" t="str">
        <f t="shared" si="70"/>
        <v/>
      </c>
      <c r="AY42" s="18" t="str">
        <f t="shared" si="70"/>
        <v/>
      </c>
      <c r="AZ42" s="18" t="str">
        <f t="shared" si="70"/>
        <v/>
      </c>
      <c r="BA42" s="18" t="str">
        <f t="shared" si="70"/>
        <v/>
      </c>
      <c r="BB42" s="18" t="str">
        <f t="shared" si="70"/>
        <v/>
      </c>
      <c r="BC42" s="18" t="str">
        <f t="shared" si="70"/>
        <v/>
      </c>
      <c r="BD42" s="18" t="str">
        <f t="shared" si="70"/>
        <v/>
      </c>
      <c r="BE42" s="18">
        <f t="shared" si="70"/>
        <v>0</v>
      </c>
      <c r="BF42" s="18" t="str">
        <f t="shared" si="70"/>
        <v/>
      </c>
      <c r="BG42" s="18" t="str">
        <f t="shared" si="70"/>
        <v/>
      </c>
      <c r="BH42" s="18" t="str">
        <f t="shared" si="70"/>
        <v/>
      </c>
      <c r="BI42" s="18" t="str">
        <f t="shared" si="70"/>
        <v/>
      </c>
      <c r="BJ42" s="18" t="str">
        <f t="shared" si="70"/>
        <v/>
      </c>
      <c r="BK42" s="18" t="str">
        <f t="shared" si="70"/>
        <v/>
      </c>
      <c r="BL42" s="18" t="str">
        <f t="shared" si="70"/>
        <v/>
      </c>
      <c r="BM42" s="18" t="str">
        <f t="shared" si="70"/>
        <v/>
      </c>
      <c r="BN42" s="8"/>
      <c r="BO42" s="8"/>
      <c r="BP42" s="8"/>
      <c r="BQ42" s="8"/>
      <c r="BR42" s="8"/>
      <c r="BS42" s="8"/>
    </row>
    <row r="43" spans="1:71" ht="13.5" thickBot="1" x14ac:dyDescent="0.25">
      <c r="A43" s="8" t="s">
        <v>196</v>
      </c>
      <c r="B43" s="32" t="s">
        <v>227</v>
      </c>
      <c r="C43" s="43" t="s">
        <v>66</v>
      </c>
      <c r="D43" s="53">
        <v>132.5</v>
      </c>
      <c r="E43" s="34">
        <v>240</v>
      </c>
      <c r="F43" s="34">
        <v>160</v>
      </c>
      <c r="G43" s="34">
        <v>330</v>
      </c>
      <c r="H43" s="34">
        <f t="shared" si="68"/>
        <v>730</v>
      </c>
      <c r="I43" s="35">
        <f t="shared" si="51"/>
        <v>594.65800000000002</v>
      </c>
      <c r="J43" s="36"/>
      <c r="K43" s="18">
        <f t="shared" si="69"/>
        <v>0</v>
      </c>
      <c r="L43" s="35">
        <f t="shared" si="52"/>
        <v>0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  <c r="AD43" s="6">
        <f>IF(H43&gt;0,IF(H43&gt;=$J$39,1,AE43),0)</f>
        <v>0</v>
      </c>
      <c r="AE43" s="6">
        <f>IF(H43&gt;0,IF(H43&gt;=$J$38,2,AF43),0)</f>
        <v>0</v>
      </c>
      <c r="AF43" s="6">
        <f>IF(H43&gt;0,IF(H43&gt;=$J$37,3,AG43),0)</f>
        <v>0</v>
      </c>
      <c r="AG43" s="6">
        <f>IF(H43&gt;0,IF(H43&gt;=$J$36,5,AH43),0)</f>
        <v>0</v>
      </c>
      <c r="AH43" s="6">
        <f>IF(H43&gt;0,IF(H43&gt;=$J$35,7,0),0)</f>
        <v>0</v>
      </c>
      <c r="AI43" s="6">
        <f>IF(L43=7,1,AJ43)</f>
        <v>0</v>
      </c>
      <c r="AJ43" s="6">
        <f>IF(L43=5,2,AK43)</f>
        <v>0</v>
      </c>
      <c r="AK43" s="6">
        <f>IF(L43=3,3,AL43)</f>
        <v>0</v>
      </c>
      <c r="AL43" s="6">
        <f>IF(L43=2,4,AM43)</f>
        <v>0</v>
      </c>
      <c r="AM43" s="6">
        <f>IF(L43=1,5,0)</f>
        <v>0</v>
      </c>
      <c r="AN43" s="8"/>
      <c r="AO43" s="6">
        <f t="shared" si="31"/>
        <v>730</v>
      </c>
      <c r="AP43" s="8"/>
      <c r="AQ43" s="6" t="str">
        <f>IF(H43&gt;0,LOOKUP(C43,'counts-boys'!A$1:A$16,'counts-boys'!C$1:C$16),0)</f>
        <v>CRT</v>
      </c>
      <c r="AR43" s="6">
        <f t="shared" si="63"/>
        <v>0</v>
      </c>
      <c r="AS43" s="6">
        <f t="shared" si="64"/>
        <v>0</v>
      </c>
      <c r="AT43" s="6">
        <f t="shared" si="65"/>
        <v>0</v>
      </c>
      <c r="AU43" s="6">
        <f t="shared" si="66"/>
        <v>0</v>
      </c>
      <c r="AV43" s="6">
        <f t="shared" si="67"/>
        <v>0</v>
      </c>
      <c r="AW43" s="8"/>
      <c r="AX43" s="18" t="str">
        <f t="shared" si="70"/>
        <v/>
      </c>
      <c r="AY43" s="18" t="str">
        <f t="shared" si="70"/>
        <v/>
      </c>
      <c r="AZ43" s="18" t="str">
        <f t="shared" si="70"/>
        <v/>
      </c>
      <c r="BA43" s="18" t="str">
        <f t="shared" si="70"/>
        <v/>
      </c>
      <c r="BB43" s="18">
        <f t="shared" si="70"/>
        <v>0</v>
      </c>
      <c r="BC43" s="18" t="str">
        <f t="shared" si="70"/>
        <v/>
      </c>
      <c r="BD43" s="18" t="str">
        <f t="shared" si="70"/>
        <v/>
      </c>
      <c r="BE43" s="18" t="str">
        <f t="shared" si="70"/>
        <v/>
      </c>
      <c r="BF43" s="18" t="str">
        <f t="shared" si="70"/>
        <v/>
      </c>
      <c r="BG43" s="18" t="str">
        <f t="shared" si="70"/>
        <v/>
      </c>
      <c r="BH43" s="18" t="str">
        <f t="shared" si="70"/>
        <v/>
      </c>
      <c r="BI43" s="18" t="str">
        <f t="shared" si="70"/>
        <v/>
      </c>
      <c r="BJ43" s="18" t="str">
        <f t="shared" si="70"/>
        <v/>
      </c>
      <c r="BK43" s="18" t="str">
        <f t="shared" si="70"/>
        <v/>
      </c>
      <c r="BL43" s="18" t="str">
        <f t="shared" si="70"/>
        <v/>
      </c>
      <c r="BM43" s="18" t="str">
        <f t="shared" si="70"/>
        <v/>
      </c>
      <c r="BN43" s="8"/>
      <c r="BO43" s="8"/>
      <c r="BP43" s="8"/>
      <c r="BQ43" s="8"/>
      <c r="BR43" s="8"/>
      <c r="BS43" s="8"/>
    </row>
    <row r="44" spans="1:71" hidden="1" x14ac:dyDescent="0.2">
      <c r="A44" s="8"/>
      <c r="B44" s="32"/>
      <c r="C44" s="33"/>
      <c r="D44" s="53"/>
      <c r="E44" s="34"/>
      <c r="F44" s="34"/>
      <c r="G44" s="34"/>
      <c r="H44" s="34">
        <f t="shared" si="68"/>
        <v>0</v>
      </c>
      <c r="I44" s="35">
        <f t="shared" si="51"/>
        <v>0</v>
      </c>
      <c r="J44" s="36"/>
      <c r="K44" s="18">
        <f t="shared" si="69"/>
        <v>0</v>
      </c>
      <c r="L44" s="35">
        <f t="shared" si="52"/>
        <v>0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8"/>
      <c r="AD44" s="6">
        <f>IF(H44&gt;0,IF(H44&gt;=$J$39,1,AE44),0)</f>
        <v>0</v>
      </c>
      <c r="AE44" s="6">
        <f>IF(H44&gt;0,IF(H44&gt;=$J$38,2,AF44),0)</f>
        <v>0</v>
      </c>
      <c r="AF44" s="6">
        <f>IF(H44&gt;0,IF(H44&gt;=$J$37,3,AG44),0)</f>
        <v>0</v>
      </c>
      <c r="AG44" s="6">
        <f>IF(H44&gt;0,IF(H44&gt;=$J$36,5,AH44),0)</f>
        <v>0</v>
      </c>
      <c r="AH44" s="6">
        <f>IF(H44&gt;0,IF(H44&gt;=$J$35,7,0),0)</f>
        <v>0</v>
      </c>
      <c r="AI44" s="6">
        <f>IF(L44=7,1,AJ44)</f>
        <v>0</v>
      </c>
      <c r="AJ44" s="6">
        <f>IF(L44=5,2,AK44)</f>
        <v>0</v>
      </c>
      <c r="AK44" s="6">
        <f>IF(L44=3,3,AL44)</f>
        <v>0</v>
      </c>
      <c r="AL44" s="6">
        <f>IF(L44=2,4,AM44)</f>
        <v>0</v>
      </c>
      <c r="AM44" s="6">
        <f>IF(L44=1,5,0)</f>
        <v>0</v>
      </c>
      <c r="AN44" s="8"/>
      <c r="AO44" s="6" t="str">
        <f t="shared" si="31"/>
        <v/>
      </c>
      <c r="AP44" s="8"/>
      <c r="AQ44" s="6">
        <f>IF(H44&gt;0,LOOKUP(C44,'counts-boys'!A$1:A$16,'counts-boys'!C$1:C$16),0)</f>
        <v>0</v>
      </c>
      <c r="AR44" s="6">
        <f t="shared" si="63"/>
        <v>0</v>
      </c>
      <c r="AS44" s="6">
        <f t="shared" si="64"/>
        <v>0</v>
      </c>
      <c r="AT44" s="6">
        <f t="shared" si="65"/>
        <v>0</v>
      </c>
      <c r="AU44" s="6">
        <f t="shared" si="66"/>
        <v>0</v>
      </c>
      <c r="AV44" s="6">
        <f t="shared" si="67"/>
        <v>0</v>
      </c>
      <c r="AW44" s="8"/>
      <c r="AX44" s="18" t="str">
        <f t="shared" si="70"/>
        <v/>
      </c>
      <c r="AY44" s="18" t="str">
        <f t="shared" si="70"/>
        <v/>
      </c>
      <c r="AZ44" s="18" t="str">
        <f t="shared" si="70"/>
        <v/>
      </c>
      <c r="BA44" s="18" t="str">
        <f t="shared" si="70"/>
        <v/>
      </c>
      <c r="BB44" s="18" t="str">
        <f t="shared" si="70"/>
        <v/>
      </c>
      <c r="BC44" s="18" t="str">
        <f t="shared" si="70"/>
        <v/>
      </c>
      <c r="BD44" s="18" t="str">
        <f t="shared" si="70"/>
        <v/>
      </c>
      <c r="BE44" s="18" t="str">
        <f t="shared" si="70"/>
        <v/>
      </c>
      <c r="BF44" s="18" t="str">
        <f t="shared" si="70"/>
        <v/>
      </c>
      <c r="BG44" s="18" t="str">
        <f t="shared" si="70"/>
        <v/>
      </c>
      <c r="BH44" s="18" t="str">
        <f t="shared" si="70"/>
        <v/>
      </c>
      <c r="BI44" s="18" t="str">
        <f t="shared" si="70"/>
        <v/>
      </c>
      <c r="BJ44" s="18" t="str">
        <f t="shared" si="70"/>
        <v/>
      </c>
      <c r="BK44" s="18" t="str">
        <f t="shared" si="70"/>
        <v/>
      </c>
      <c r="BL44" s="18" t="str">
        <f t="shared" si="70"/>
        <v/>
      </c>
      <c r="BM44" s="18" t="str">
        <f t="shared" si="70"/>
        <v/>
      </c>
      <c r="BN44" s="8"/>
      <c r="BO44" s="8"/>
      <c r="BP44" s="8"/>
      <c r="BQ44" s="8"/>
      <c r="BR44" s="8"/>
      <c r="BS44" s="8"/>
    </row>
    <row r="45" spans="1:71" hidden="1" x14ac:dyDescent="0.2">
      <c r="A45" s="8"/>
      <c r="B45" s="32"/>
      <c r="C45" s="33"/>
      <c r="D45" s="53"/>
      <c r="E45" s="34"/>
      <c r="F45" s="34"/>
      <c r="G45" s="34"/>
      <c r="H45" s="34">
        <f t="shared" si="68"/>
        <v>0</v>
      </c>
      <c r="I45" s="35">
        <f t="shared" si="51"/>
        <v>0</v>
      </c>
      <c r="J45" s="36"/>
      <c r="K45" s="18">
        <f t="shared" si="69"/>
        <v>0</v>
      </c>
      <c r="L45" s="35">
        <f t="shared" si="52"/>
        <v>0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8"/>
      <c r="AD45" s="6">
        <f>IF(H45&gt;0,IF(H45&gt;=$J$39,1,AE45),0)</f>
        <v>0</v>
      </c>
      <c r="AE45" s="6">
        <f>IF(H45&gt;0,IF(H45&gt;=$J$38,2,AF45),0)</f>
        <v>0</v>
      </c>
      <c r="AF45" s="6">
        <f>IF(H45&gt;0,IF(H45&gt;=$J$37,3,AG45),0)</f>
        <v>0</v>
      </c>
      <c r="AG45" s="6">
        <f>IF(H45&gt;0,IF(H45&gt;=$J$36,5,AH45),0)</f>
        <v>0</v>
      </c>
      <c r="AH45" s="6">
        <f>IF(H45&gt;0,IF(H45&gt;=$J$35,7,0),0)</f>
        <v>0</v>
      </c>
      <c r="AI45" s="6">
        <f>IF(L45=7,1,AJ45)</f>
        <v>0</v>
      </c>
      <c r="AJ45" s="6">
        <f>IF(L45=5,2,AK45)</f>
        <v>0</v>
      </c>
      <c r="AK45" s="6">
        <f>IF(L45=3,3,AL45)</f>
        <v>0</v>
      </c>
      <c r="AL45" s="6">
        <f>IF(L45=2,4,AM45)</f>
        <v>0</v>
      </c>
      <c r="AM45" s="6">
        <f>IF(L45=1,5,0)</f>
        <v>0</v>
      </c>
      <c r="AN45" s="8"/>
      <c r="AO45" s="6" t="str">
        <f t="shared" si="31"/>
        <v/>
      </c>
      <c r="AP45" s="8"/>
      <c r="AQ45" s="6">
        <f>IF(H45&gt;0,LOOKUP(C45,'counts-boys'!A$1:A$16,'counts-boys'!C$1:C$16),0)</f>
        <v>0</v>
      </c>
      <c r="AR45" s="6">
        <f t="shared" si="63"/>
        <v>0</v>
      </c>
      <c r="AS45" s="6">
        <f t="shared" si="64"/>
        <v>0</v>
      </c>
      <c r="AT45" s="6">
        <f t="shared" si="65"/>
        <v>0</v>
      </c>
      <c r="AU45" s="6">
        <f t="shared" si="66"/>
        <v>0</v>
      </c>
      <c r="AV45" s="6">
        <f t="shared" si="67"/>
        <v>0</v>
      </c>
      <c r="AW45" s="8"/>
      <c r="AX45" s="18" t="str">
        <f t="shared" si="70"/>
        <v/>
      </c>
      <c r="AY45" s="18" t="str">
        <f t="shared" si="70"/>
        <v/>
      </c>
      <c r="AZ45" s="18" t="str">
        <f t="shared" si="70"/>
        <v/>
      </c>
      <c r="BA45" s="18" t="str">
        <f t="shared" si="70"/>
        <v/>
      </c>
      <c r="BB45" s="18" t="str">
        <f t="shared" si="70"/>
        <v/>
      </c>
      <c r="BC45" s="18" t="str">
        <f t="shared" si="70"/>
        <v/>
      </c>
      <c r="BD45" s="18" t="str">
        <f t="shared" si="70"/>
        <v/>
      </c>
      <c r="BE45" s="18" t="str">
        <f t="shared" si="70"/>
        <v/>
      </c>
      <c r="BF45" s="18" t="str">
        <f t="shared" si="70"/>
        <v/>
      </c>
      <c r="BG45" s="18" t="str">
        <f t="shared" si="70"/>
        <v/>
      </c>
      <c r="BH45" s="18" t="str">
        <f t="shared" si="70"/>
        <v/>
      </c>
      <c r="BI45" s="18" t="str">
        <f t="shared" si="70"/>
        <v/>
      </c>
      <c r="BJ45" s="18" t="str">
        <f t="shared" si="70"/>
        <v/>
      </c>
      <c r="BK45" s="18" t="str">
        <f t="shared" si="70"/>
        <v/>
      </c>
      <c r="BL45" s="18" t="str">
        <f t="shared" si="70"/>
        <v/>
      </c>
      <c r="BM45" s="18" t="str">
        <f t="shared" si="70"/>
        <v/>
      </c>
      <c r="BN45" s="8"/>
      <c r="BO45" s="8"/>
      <c r="BP45" s="8"/>
      <c r="BQ45" s="8"/>
      <c r="BR45" s="8"/>
      <c r="BS45" s="8"/>
    </row>
    <row r="46" spans="1:71" hidden="1" x14ac:dyDescent="0.2">
      <c r="A46" s="8"/>
      <c r="B46" s="32"/>
      <c r="C46" s="43"/>
      <c r="D46" s="54"/>
      <c r="E46" s="34"/>
      <c r="F46" s="34"/>
      <c r="G46" s="34"/>
      <c r="H46" s="34">
        <f t="shared" si="68"/>
        <v>0</v>
      </c>
      <c r="I46" s="35">
        <f t="shared" si="51"/>
        <v>0</v>
      </c>
      <c r="J46" s="36"/>
      <c r="K46" s="18">
        <f t="shared" si="69"/>
        <v>0</v>
      </c>
      <c r="L46" s="35">
        <f t="shared" si="52"/>
        <v>0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8"/>
      <c r="AD46" s="6">
        <f>IF(H46&gt;0,IF(H46&gt;=$J$39,1,AE46),0)</f>
        <v>0</v>
      </c>
      <c r="AE46" s="6">
        <f>IF(H46&gt;0,IF(H46&gt;=$J$38,2,AF46),0)</f>
        <v>0</v>
      </c>
      <c r="AF46" s="6">
        <f>IF(H46&gt;0,IF(H46&gt;=$J$37,3,AG46),0)</f>
        <v>0</v>
      </c>
      <c r="AG46" s="6">
        <f>IF(H46&gt;0,IF(H46&gt;=$J$36,5,AH46),0)</f>
        <v>0</v>
      </c>
      <c r="AH46" s="6">
        <f>IF(H46&gt;0,IF(H46&gt;=$J$35,7,0),0)</f>
        <v>0</v>
      </c>
      <c r="AI46" s="6">
        <f>IF(L46=7,1,AJ46)</f>
        <v>0</v>
      </c>
      <c r="AJ46" s="6">
        <f>IF(L46=5,2,AK46)</f>
        <v>0</v>
      </c>
      <c r="AK46" s="6">
        <f>IF(L46=3,3,AL46)</f>
        <v>0</v>
      </c>
      <c r="AL46" s="6">
        <f>IF(L46=2,4,AM46)</f>
        <v>0</v>
      </c>
      <c r="AM46" s="6">
        <f>IF(L46=1,5,0)</f>
        <v>0</v>
      </c>
      <c r="AN46" s="8"/>
      <c r="AO46" s="6" t="str">
        <f t="shared" si="31"/>
        <v/>
      </c>
      <c r="AP46" s="8"/>
      <c r="AQ46" s="6">
        <f>IF(H46&gt;0,LOOKUP(C46,'counts-boys'!A$1:A$16,'counts-boys'!C$1:C$16),0)</f>
        <v>0</v>
      </c>
      <c r="AR46" s="6">
        <f t="shared" si="63"/>
        <v>0</v>
      </c>
      <c r="AS46" s="6">
        <f t="shared" si="64"/>
        <v>0</v>
      </c>
      <c r="AT46" s="6">
        <f t="shared" si="65"/>
        <v>0</v>
      </c>
      <c r="AU46" s="6">
        <f t="shared" si="66"/>
        <v>0</v>
      </c>
      <c r="AV46" s="6">
        <f t="shared" si="67"/>
        <v>0</v>
      </c>
      <c r="AW46" s="8"/>
      <c r="AX46" s="18" t="str">
        <f t="shared" si="70"/>
        <v/>
      </c>
      <c r="AY46" s="18" t="str">
        <f t="shared" si="70"/>
        <v/>
      </c>
      <c r="AZ46" s="18" t="str">
        <f t="shared" si="70"/>
        <v/>
      </c>
      <c r="BA46" s="18" t="str">
        <f t="shared" si="70"/>
        <v/>
      </c>
      <c r="BB46" s="18" t="str">
        <f t="shared" si="70"/>
        <v/>
      </c>
      <c r="BC46" s="18" t="str">
        <f t="shared" si="70"/>
        <v/>
      </c>
      <c r="BD46" s="18" t="str">
        <f t="shared" si="70"/>
        <v/>
      </c>
      <c r="BE46" s="18" t="str">
        <f t="shared" si="70"/>
        <v/>
      </c>
      <c r="BF46" s="18" t="str">
        <f t="shared" si="70"/>
        <v/>
      </c>
      <c r="BG46" s="18" t="str">
        <f t="shared" si="70"/>
        <v/>
      </c>
      <c r="BH46" s="18" t="str">
        <f t="shared" si="70"/>
        <v/>
      </c>
      <c r="BI46" s="18" t="str">
        <f t="shared" si="70"/>
        <v/>
      </c>
      <c r="BJ46" s="18" t="str">
        <f t="shared" si="70"/>
        <v/>
      </c>
      <c r="BK46" s="18" t="str">
        <f t="shared" si="70"/>
        <v/>
      </c>
      <c r="BL46" s="18" t="str">
        <f t="shared" si="70"/>
        <v/>
      </c>
      <c r="BM46" s="18" t="str">
        <f t="shared" si="70"/>
        <v/>
      </c>
      <c r="BN46" s="8"/>
      <c r="BO46" s="8"/>
      <c r="BP46" s="8"/>
      <c r="BQ46" s="8"/>
      <c r="BR46" s="8"/>
      <c r="BS46" s="8"/>
    </row>
    <row r="47" spans="1:71" hidden="1" x14ac:dyDescent="0.2">
      <c r="A47" s="8"/>
      <c r="B47" s="32"/>
      <c r="C47" s="43"/>
      <c r="D47" s="53"/>
      <c r="E47" s="34"/>
      <c r="F47" s="34"/>
      <c r="G47" s="34"/>
      <c r="H47" s="34">
        <f t="shared" si="68"/>
        <v>0</v>
      </c>
      <c r="I47" s="35">
        <f t="shared" si="51"/>
        <v>0</v>
      </c>
      <c r="J47" s="36"/>
      <c r="K47" s="18">
        <f t="shared" si="69"/>
        <v>0</v>
      </c>
      <c r="L47" s="35">
        <f t="shared" si="52"/>
        <v>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8"/>
      <c r="AD47" s="6">
        <f>IF(H47&gt;0,IF(H47&gt;=$J$39,1,AE47),0)</f>
        <v>0</v>
      </c>
      <c r="AE47" s="6">
        <f>IF(H47&gt;0,IF(H47&gt;=$J$38,2,AF47),0)</f>
        <v>0</v>
      </c>
      <c r="AF47" s="6">
        <f>IF(H47&gt;0,IF(H47&gt;=$J$37,3,AG47),0)</f>
        <v>0</v>
      </c>
      <c r="AG47" s="6">
        <f>IF(H47&gt;0,IF(H47&gt;=$J$36,5,AH47),0)</f>
        <v>0</v>
      </c>
      <c r="AH47" s="6">
        <f>IF(H47&gt;0,IF(H47&gt;=$J$35,7,0),0)</f>
        <v>0</v>
      </c>
      <c r="AI47" s="6">
        <f>IF(L47=7,1,AJ47)</f>
        <v>0</v>
      </c>
      <c r="AJ47" s="6">
        <f>IF(L47=5,2,AK47)</f>
        <v>0</v>
      </c>
      <c r="AK47" s="6">
        <f>IF(L47=3,3,AL47)</f>
        <v>0</v>
      </c>
      <c r="AL47" s="6">
        <f>IF(L47=2,4,AM47)</f>
        <v>0</v>
      </c>
      <c r="AM47" s="6">
        <f>IF(L47=1,5,0)</f>
        <v>0</v>
      </c>
      <c r="AN47" s="8"/>
      <c r="AO47" s="6" t="str">
        <f t="shared" si="31"/>
        <v/>
      </c>
      <c r="AP47" s="8"/>
      <c r="AQ47" s="6">
        <f>IF(H47&gt;0,LOOKUP(C47,'counts-boys'!A$1:A$16,'counts-boys'!C$1:C$16),0)</f>
        <v>0</v>
      </c>
      <c r="AR47" s="6">
        <f t="shared" si="63"/>
        <v>0</v>
      </c>
      <c r="AS47" s="6">
        <f t="shared" si="64"/>
        <v>0</v>
      </c>
      <c r="AT47" s="6">
        <f t="shared" si="65"/>
        <v>0</v>
      </c>
      <c r="AU47" s="6">
        <f t="shared" si="66"/>
        <v>0</v>
      </c>
      <c r="AV47" s="6">
        <f t="shared" si="67"/>
        <v>0</v>
      </c>
      <c r="AW47" s="8"/>
      <c r="AX47" s="18" t="str">
        <f t="shared" si="70"/>
        <v/>
      </c>
      <c r="AY47" s="18" t="str">
        <f t="shared" si="70"/>
        <v/>
      </c>
      <c r="AZ47" s="18" t="str">
        <f t="shared" si="70"/>
        <v/>
      </c>
      <c r="BA47" s="18" t="str">
        <f t="shared" si="70"/>
        <v/>
      </c>
      <c r="BB47" s="18" t="str">
        <f t="shared" si="70"/>
        <v/>
      </c>
      <c r="BC47" s="18" t="str">
        <f t="shared" si="70"/>
        <v/>
      </c>
      <c r="BD47" s="18" t="str">
        <f t="shared" si="70"/>
        <v/>
      </c>
      <c r="BE47" s="18" t="str">
        <f t="shared" si="70"/>
        <v/>
      </c>
      <c r="BF47" s="18" t="str">
        <f t="shared" si="70"/>
        <v/>
      </c>
      <c r="BG47" s="18" t="str">
        <f t="shared" si="70"/>
        <v/>
      </c>
      <c r="BH47" s="18" t="str">
        <f t="shared" si="70"/>
        <v/>
      </c>
      <c r="BI47" s="18" t="str">
        <f t="shared" si="70"/>
        <v/>
      </c>
      <c r="BJ47" s="18" t="str">
        <f t="shared" si="70"/>
        <v/>
      </c>
      <c r="BK47" s="18" t="str">
        <f t="shared" si="70"/>
        <v/>
      </c>
      <c r="BL47" s="18" t="str">
        <f t="shared" si="70"/>
        <v/>
      </c>
      <c r="BM47" s="18" t="str">
        <f t="shared" si="70"/>
        <v/>
      </c>
      <c r="BN47" s="8"/>
      <c r="BO47" s="8"/>
      <c r="BP47" s="8"/>
      <c r="BQ47" s="8"/>
      <c r="BR47" s="8"/>
      <c r="BS47" s="8"/>
    </row>
    <row r="48" spans="1:71" hidden="1" x14ac:dyDescent="0.2">
      <c r="A48" s="8"/>
      <c r="B48" s="32"/>
      <c r="C48" s="43"/>
      <c r="D48" s="53"/>
      <c r="E48" s="34"/>
      <c r="F48" s="34"/>
      <c r="G48" s="34"/>
      <c r="H48" s="34">
        <f>SUM(E48:G48)</f>
        <v>0</v>
      </c>
      <c r="I48" s="35">
        <f t="shared" si="51"/>
        <v>0</v>
      </c>
      <c r="J48" s="36"/>
      <c r="K48" s="18">
        <f>MAX(AI48:AM48)</f>
        <v>0</v>
      </c>
      <c r="L48" s="35">
        <f>MAX(AD48:AH48)</f>
        <v>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8"/>
      <c r="AD48" s="6">
        <f t="shared" si="53"/>
        <v>0</v>
      </c>
      <c r="AE48" s="6">
        <f t="shared" si="54"/>
        <v>0</v>
      </c>
      <c r="AF48" s="6">
        <f t="shared" si="55"/>
        <v>0</v>
      </c>
      <c r="AG48" s="6">
        <f t="shared" si="56"/>
        <v>0</v>
      </c>
      <c r="AH48" s="6">
        <f t="shared" si="57"/>
        <v>0</v>
      </c>
      <c r="AI48" s="6">
        <f t="shared" si="58"/>
        <v>0</v>
      </c>
      <c r="AJ48" s="6">
        <f t="shared" si="59"/>
        <v>0</v>
      </c>
      <c r="AK48" s="6">
        <f t="shared" si="60"/>
        <v>0</v>
      </c>
      <c r="AL48" s="6">
        <f t="shared" si="61"/>
        <v>0</v>
      </c>
      <c r="AM48" s="6">
        <f t="shared" si="62"/>
        <v>0</v>
      </c>
      <c r="AN48" s="8"/>
      <c r="AO48" s="6" t="str">
        <f t="shared" si="31"/>
        <v/>
      </c>
      <c r="AP48" s="8"/>
      <c r="AQ48" s="6">
        <f>IF(H48&gt;0,LOOKUP(C48,'counts-boys'!A$1:A$16,'counts-boys'!C$1:C$16),0)</f>
        <v>0</v>
      </c>
      <c r="AR48" s="6">
        <f t="shared" si="63"/>
        <v>0</v>
      </c>
      <c r="AS48" s="6">
        <f t="shared" si="64"/>
        <v>0</v>
      </c>
      <c r="AT48" s="6">
        <f t="shared" si="65"/>
        <v>0</v>
      </c>
      <c r="AU48" s="6">
        <f t="shared" si="66"/>
        <v>0</v>
      </c>
      <c r="AV48" s="6">
        <f t="shared" si="67"/>
        <v>0</v>
      </c>
      <c r="AW48" s="8"/>
      <c r="AX48" s="18" t="str">
        <f t="shared" si="70"/>
        <v/>
      </c>
      <c r="AY48" s="18" t="str">
        <f t="shared" si="70"/>
        <v/>
      </c>
      <c r="AZ48" s="18" t="str">
        <f t="shared" si="70"/>
        <v/>
      </c>
      <c r="BA48" s="18" t="str">
        <f t="shared" si="70"/>
        <v/>
      </c>
      <c r="BB48" s="18" t="str">
        <f t="shared" si="70"/>
        <v/>
      </c>
      <c r="BC48" s="18" t="str">
        <f t="shared" si="70"/>
        <v/>
      </c>
      <c r="BD48" s="18" t="str">
        <f t="shared" si="70"/>
        <v/>
      </c>
      <c r="BE48" s="18" t="str">
        <f t="shared" si="70"/>
        <v/>
      </c>
      <c r="BF48" s="18" t="str">
        <f t="shared" si="70"/>
        <v/>
      </c>
      <c r="BG48" s="18" t="str">
        <f t="shared" si="70"/>
        <v/>
      </c>
      <c r="BH48" s="18" t="str">
        <f t="shared" si="70"/>
        <v/>
      </c>
      <c r="BI48" s="18" t="str">
        <f t="shared" si="70"/>
        <v/>
      </c>
      <c r="BJ48" s="18" t="str">
        <f t="shared" si="70"/>
        <v/>
      </c>
      <c r="BK48" s="18" t="str">
        <f t="shared" si="70"/>
        <v/>
      </c>
      <c r="BL48" s="18" t="str">
        <f t="shared" si="70"/>
        <v/>
      </c>
      <c r="BM48" s="18" t="str">
        <f t="shared" si="70"/>
        <v/>
      </c>
      <c r="BN48" s="8"/>
      <c r="BO48" s="8"/>
      <c r="BP48" s="8"/>
      <c r="BQ48" s="8"/>
      <c r="BR48" s="8"/>
      <c r="BS48" s="8"/>
    </row>
    <row r="49" spans="1:71" hidden="1" x14ac:dyDescent="0.2">
      <c r="A49" s="8"/>
      <c r="B49" s="32"/>
      <c r="C49" s="33"/>
      <c r="D49" s="53"/>
      <c r="E49" s="34"/>
      <c r="F49" s="34"/>
      <c r="G49" s="34"/>
      <c r="H49" s="34">
        <f t="shared" si="68"/>
        <v>0</v>
      </c>
      <c r="I49" s="35">
        <f t="shared" si="51"/>
        <v>0</v>
      </c>
      <c r="J49" s="36"/>
      <c r="K49" s="18">
        <f t="shared" si="69"/>
        <v>0</v>
      </c>
      <c r="L49" s="35">
        <f t="shared" si="52"/>
        <v>0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8"/>
      <c r="AD49" s="6">
        <f t="shared" si="53"/>
        <v>0</v>
      </c>
      <c r="AE49" s="6">
        <f t="shared" si="54"/>
        <v>0</v>
      </c>
      <c r="AF49" s="6">
        <f t="shared" si="55"/>
        <v>0</v>
      </c>
      <c r="AG49" s="6">
        <f t="shared" si="56"/>
        <v>0</v>
      </c>
      <c r="AH49" s="6">
        <f t="shared" si="57"/>
        <v>0</v>
      </c>
      <c r="AI49" s="6">
        <f t="shared" si="58"/>
        <v>0</v>
      </c>
      <c r="AJ49" s="6">
        <f t="shared" si="59"/>
        <v>0</v>
      </c>
      <c r="AK49" s="6">
        <f t="shared" si="60"/>
        <v>0</v>
      </c>
      <c r="AL49" s="6">
        <f t="shared" si="61"/>
        <v>0</v>
      </c>
      <c r="AM49" s="6">
        <f t="shared" si="62"/>
        <v>0</v>
      </c>
      <c r="AN49" s="8"/>
      <c r="AO49" s="6" t="str">
        <f t="shared" si="31"/>
        <v/>
      </c>
      <c r="AP49" s="8"/>
      <c r="AQ49" s="6">
        <f>IF(H49&gt;0,LOOKUP(C49,'counts-boys'!A$1:A$16,'counts-boys'!C$1:C$16),0)</f>
        <v>0</v>
      </c>
      <c r="AR49" s="6">
        <f t="shared" si="63"/>
        <v>0</v>
      </c>
      <c r="AS49" s="6">
        <f t="shared" si="64"/>
        <v>0</v>
      </c>
      <c r="AT49" s="6">
        <f t="shared" si="65"/>
        <v>0</v>
      </c>
      <c r="AU49" s="6">
        <f t="shared" si="66"/>
        <v>0</v>
      </c>
      <c r="AV49" s="6">
        <f t="shared" si="67"/>
        <v>0</v>
      </c>
      <c r="AW49" s="8"/>
      <c r="AX49" s="18" t="str">
        <f t="shared" si="70"/>
        <v/>
      </c>
      <c r="AY49" s="18" t="str">
        <f t="shared" si="70"/>
        <v/>
      </c>
      <c r="AZ49" s="18" t="str">
        <f t="shared" si="70"/>
        <v/>
      </c>
      <c r="BA49" s="18" t="str">
        <f t="shared" si="70"/>
        <v/>
      </c>
      <c r="BB49" s="18" t="str">
        <f t="shared" si="70"/>
        <v/>
      </c>
      <c r="BC49" s="18" t="str">
        <f t="shared" si="70"/>
        <v/>
      </c>
      <c r="BD49" s="18" t="str">
        <f t="shared" si="70"/>
        <v/>
      </c>
      <c r="BE49" s="18" t="str">
        <f t="shared" si="70"/>
        <v/>
      </c>
      <c r="BF49" s="18" t="str">
        <f t="shared" si="70"/>
        <v/>
      </c>
      <c r="BG49" s="18" t="str">
        <f t="shared" si="70"/>
        <v/>
      </c>
      <c r="BH49" s="18" t="str">
        <f t="shared" si="70"/>
        <v/>
      </c>
      <c r="BI49" s="18" t="str">
        <f t="shared" si="70"/>
        <v/>
      </c>
      <c r="BJ49" s="18" t="str">
        <f t="shared" si="70"/>
        <v/>
      </c>
      <c r="BK49" s="18" t="str">
        <f t="shared" si="70"/>
        <v/>
      </c>
      <c r="BL49" s="18" t="str">
        <f t="shared" si="70"/>
        <v/>
      </c>
      <c r="BM49" s="18" t="str">
        <f t="shared" si="70"/>
        <v/>
      </c>
      <c r="BN49" s="8"/>
      <c r="BO49" s="8"/>
      <c r="BP49" s="8"/>
      <c r="BQ49" s="8"/>
      <c r="BR49" s="8"/>
      <c r="BS49" s="8"/>
    </row>
    <row r="50" spans="1:71" hidden="1" x14ac:dyDescent="0.2">
      <c r="A50" s="8"/>
      <c r="B50" s="32"/>
      <c r="C50" s="33"/>
      <c r="D50" s="53"/>
      <c r="E50" s="34"/>
      <c r="F50" s="34"/>
      <c r="G50" s="34"/>
      <c r="H50" s="34">
        <f t="shared" si="68"/>
        <v>0</v>
      </c>
      <c r="I50" s="35">
        <f t="shared" si="51"/>
        <v>0</v>
      </c>
      <c r="J50" s="36"/>
      <c r="K50" s="18">
        <f t="shared" si="69"/>
        <v>0</v>
      </c>
      <c r="L50" s="35">
        <f t="shared" si="52"/>
        <v>0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8"/>
      <c r="AD50" s="6">
        <f t="shared" si="53"/>
        <v>0</v>
      </c>
      <c r="AE50" s="6">
        <f t="shared" si="54"/>
        <v>0</v>
      </c>
      <c r="AF50" s="6">
        <f t="shared" si="55"/>
        <v>0</v>
      </c>
      <c r="AG50" s="6">
        <f t="shared" si="56"/>
        <v>0</v>
      </c>
      <c r="AH50" s="6">
        <f t="shared" si="57"/>
        <v>0</v>
      </c>
      <c r="AI50" s="6">
        <f t="shared" si="58"/>
        <v>0</v>
      </c>
      <c r="AJ50" s="6">
        <f t="shared" si="59"/>
        <v>0</v>
      </c>
      <c r="AK50" s="6">
        <f t="shared" si="60"/>
        <v>0</v>
      </c>
      <c r="AL50" s="6">
        <f t="shared" si="61"/>
        <v>0</v>
      </c>
      <c r="AM50" s="6">
        <f t="shared" si="62"/>
        <v>0</v>
      </c>
      <c r="AN50" s="8"/>
      <c r="AO50" s="6" t="str">
        <f t="shared" si="31"/>
        <v/>
      </c>
      <c r="AP50" s="8"/>
      <c r="AQ50" s="6">
        <f>IF(H50&gt;0,LOOKUP(C50,'counts-boys'!A$1:A$16,'counts-boys'!C$1:C$16),0)</f>
        <v>0</v>
      </c>
      <c r="AR50" s="6">
        <f t="shared" si="63"/>
        <v>0</v>
      </c>
      <c r="AS50" s="6">
        <f t="shared" si="64"/>
        <v>0</v>
      </c>
      <c r="AT50" s="6">
        <f t="shared" si="65"/>
        <v>0</v>
      </c>
      <c r="AU50" s="6">
        <f t="shared" si="66"/>
        <v>0</v>
      </c>
      <c r="AV50" s="6">
        <f t="shared" si="67"/>
        <v>0</v>
      </c>
      <c r="AW50" s="8"/>
      <c r="AX50" s="18" t="str">
        <f t="shared" si="70"/>
        <v/>
      </c>
      <c r="AY50" s="18" t="str">
        <f t="shared" si="70"/>
        <v/>
      </c>
      <c r="AZ50" s="18" t="str">
        <f t="shared" si="70"/>
        <v/>
      </c>
      <c r="BA50" s="18" t="str">
        <f t="shared" si="70"/>
        <v/>
      </c>
      <c r="BB50" s="18" t="str">
        <f t="shared" si="70"/>
        <v/>
      </c>
      <c r="BC50" s="18" t="str">
        <f t="shared" si="70"/>
        <v/>
      </c>
      <c r="BD50" s="18" t="str">
        <f t="shared" si="70"/>
        <v/>
      </c>
      <c r="BE50" s="18" t="str">
        <f t="shared" si="70"/>
        <v/>
      </c>
      <c r="BF50" s="18" t="str">
        <f t="shared" si="70"/>
        <v/>
      </c>
      <c r="BG50" s="18" t="str">
        <f t="shared" si="70"/>
        <v/>
      </c>
      <c r="BH50" s="18" t="str">
        <f t="shared" si="70"/>
        <v/>
      </c>
      <c r="BI50" s="18" t="str">
        <f t="shared" si="70"/>
        <v/>
      </c>
      <c r="BJ50" s="18" t="str">
        <f t="shared" si="70"/>
        <v/>
      </c>
      <c r="BK50" s="18" t="str">
        <f t="shared" si="70"/>
        <v/>
      </c>
      <c r="BL50" s="18" t="str">
        <f t="shared" si="70"/>
        <v/>
      </c>
      <c r="BM50" s="18" t="str">
        <f t="shared" si="70"/>
        <v/>
      </c>
      <c r="BN50" s="8"/>
      <c r="BO50" s="8"/>
      <c r="BP50" s="8"/>
      <c r="BQ50" s="8"/>
      <c r="BR50" s="8"/>
      <c r="BS50" s="8"/>
    </row>
    <row r="51" spans="1:71" ht="13.5" hidden="1" thickBot="1" x14ac:dyDescent="0.25">
      <c r="A51" s="8"/>
      <c r="B51" s="32"/>
      <c r="C51" s="43"/>
      <c r="D51" s="53"/>
      <c r="E51" s="34"/>
      <c r="F51" s="34"/>
      <c r="G51" s="34"/>
      <c r="H51" s="34">
        <f t="shared" si="68"/>
        <v>0</v>
      </c>
      <c r="I51" s="35">
        <f t="shared" si="51"/>
        <v>0</v>
      </c>
      <c r="J51" s="36"/>
      <c r="K51" s="18">
        <f t="shared" si="69"/>
        <v>0</v>
      </c>
      <c r="L51" s="35">
        <f t="shared" si="52"/>
        <v>0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8"/>
      <c r="AD51" s="6">
        <f t="shared" si="53"/>
        <v>0</v>
      </c>
      <c r="AE51" s="6">
        <f t="shared" si="54"/>
        <v>0</v>
      </c>
      <c r="AF51" s="6">
        <f t="shared" si="55"/>
        <v>0</v>
      </c>
      <c r="AG51" s="6">
        <f t="shared" si="56"/>
        <v>0</v>
      </c>
      <c r="AH51" s="6">
        <f t="shared" si="57"/>
        <v>0</v>
      </c>
      <c r="AI51" s="6">
        <f t="shared" si="58"/>
        <v>0</v>
      </c>
      <c r="AJ51" s="6">
        <f t="shared" si="59"/>
        <v>0</v>
      </c>
      <c r="AK51" s="6">
        <f t="shared" si="60"/>
        <v>0</v>
      </c>
      <c r="AL51" s="6">
        <f t="shared" si="61"/>
        <v>0</v>
      </c>
      <c r="AM51" s="6">
        <f t="shared" si="62"/>
        <v>0</v>
      </c>
      <c r="AN51" s="8"/>
      <c r="AO51" s="6" t="str">
        <f t="shared" si="31"/>
        <v/>
      </c>
      <c r="AP51" s="8"/>
      <c r="AQ51" s="6">
        <f>IF(H51&gt;0,LOOKUP(C51,'counts-boys'!A$1:A$16,'counts-boys'!C$1:C$16),0)</f>
        <v>0</v>
      </c>
      <c r="AR51" s="6">
        <f t="shared" si="63"/>
        <v>0</v>
      </c>
      <c r="AS51" s="6">
        <f t="shared" si="64"/>
        <v>0</v>
      </c>
      <c r="AT51" s="6">
        <f t="shared" si="65"/>
        <v>0</v>
      </c>
      <c r="AU51" s="6">
        <f t="shared" si="66"/>
        <v>0</v>
      </c>
      <c r="AV51" s="6">
        <f t="shared" si="67"/>
        <v>0</v>
      </c>
      <c r="AW51" s="8"/>
      <c r="AX51" s="18" t="str">
        <f t="shared" si="70"/>
        <v/>
      </c>
      <c r="AY51" s="18" t="str">
        <f t="shared" si="70"/>
        <v/>
      </c>
      <c r="AZ51" s="18" t="str">
        <f t="shared" si="70"/>
        <v/>
      </c>
      <c r="BA51" s="18" t="str">
        <f t="shared" si="70"/>
        <v/>
      </c>
      <c r="BB51" s="18" t="str">
        <f t="shared" si="70"/>
        <v/>
      </c>
      <c r="BC51" s="18" t="str">
        <f t="shared" si="70"/>
        <v/>
      </c>
      <c r="BD51" s="18" t="str">
        <f t="shared" si="70"/>
        <v/>
      </c>
      <c r="BE51" s="18" t="str">
        <f t="shared" si="70"/>
        <v/>
      </c>
      <c r="BF51" s="18" t="str">
        <f t="shared" si="70"/>
        <v/>
      </c>
      <c r="BG51" s="18" t="str">
        <f t="shared" si="70"/>
        <v/>
      </c>
      <c r="BH51" s="18" t="str">
        <f t="shared" si="70"/>
        <v/>
      </c>
      <c r="BI51" s="18" t="str">
        <f t="shared" si="70"/>
        <v/>
      </c>
      <c r="BJ51" s="18" t="str">
        <f t="shared" si="70"/>
        <v/>
      </c>
      <c r="BK51" s="18" t="str">
        <f t="shared" si="70"/>
        <v/>
      </c>
      <c r="BL51" s="18" t="str">
        <f t="shared" si="70"/>
        <v/>
      </c>
      <c r="BM51" s="18" t="str">
        <f t="shared" si="70"/>
        <v/>
      </c>
      <c r="BN51" s="8"/>
      <c r="BO51" s="8"/>
      <c r="BP51" s="8"/>
      <c r="BQ51" s="8"/>
      <c r="BR51" s="8"/>
      <c r="BS51" s="8"/>
    </row>
    <row r="52" spans="1:71" ht="13.5" thickBot="1" x14ac:dyDescent="0.25">
      <c r="A52" s="61" t="s">
        <v>34</v>
      </c>
      <c r="B52" s="37">
        <v>148</v>
      </c>
      <c r="C52" s="38" t="s">
        <v>9</v>
      </c>
      <c r="D52" s="52" t="s">
        <v>14</v>
      </c>
      <c r="E52" s="38" t="s">
        <v>16</v>
      </c>
      <c r="F52" s="38" t="s">
        <v>15</v>
      </c>
      <c r="G52" s="38" t="s">
        <v>17</v>
      </c>
      <c r="H52" s="38" t="s">
        <v>18</v>
      </c>
      <c r="I52" s="39" t="s">
        <v>19</v>
      </c>
      <c r="J52" s="40" t="s">
        <v>20</v>
      </c>
      <c r="K52" s="40" t="s">
        <v>21</v>
      </c>
      <c r="L52" s="40" t="s">
        <v>25</v>
      </c>
      <c r="M52" s="38" t="str">
        <f>$M$7</f>
        <v>BE</v>
      </c>
      <c r="N52" s="38" t="str">
        <f>$N$7</f>
        <v>BEN</v>
      </c>
      <c r="O52" s="38" t="str">
        <f>$O$7</f>
        <v>BT</v>
      </c>
      <c r="P52" s="38" t="str">
        <f>$P$7</f>
        <v>COL</v>
      </c>
      <c r="Q52" s="38" t="str">
        <f>$Q$7</f>
        <v>CRT</v>
      </c>
      <c r="R52" s="38" t="str">
        <f>$R$7</f>
        <v>ELK</v>
      </c>
      <c r="S52" s="38" t="str">
        <f>$S$7</f>
        <v>GI</v>
      </c>
      <c r="T52" s="38" t="str">
        <f>$T$7</f>
        <v>LEX</v>
      </c>
      <c r="U52" s="38" t="str">
        <f>$U$7</f>
        <v>MC</v>
      </c>
      <c r="V52" s="38" t="str">
        <f>$V$7</f>
        <v>MM</v>
      </c>
      <c r="W52" s="38" t="str">
        <f>$W$7</f>
        <v>NP</v>
      </c>
      <c r="X52" s="38" t="str">
        <f>$X$7</f>
        <v>PLV</v>
      </c>
      <c r="Y52" s="38" t="str">
        <f>$Y$7</f>
        <v>CP</v>
      </c>
      <c r="Z52" s="38" t="str">
        <f>$Z$7</f>
        <v>SEW</v>
      </c>
      <c r="AA52" s="38" t="str">
        <f>$AA$7</f>
        <v>SKU</v>
      </c>
      <c r="AB52" s="38" t="str">
        <f>$AB$7</f>
        <v>Z-O</v>
      </c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6" t="str">
        <f t="shared" si="31"/>
        <v/>
      </c>
      <c r="AP52" s="8"/>
      <c r="AQ52" s="8"/>
      <c r="AR52" s="8"/>
      <c r="AS52" s="8"/>
      <c r="AT52" s="8"/>
      <c r="AU52" s="8"/>
      <c r="AV52" s="8"/>
      <c r="AW52" s="8"/>
      <c r="AX52" s="71" t="str">
        <f>$M$7</f>
        <v>BE</v>
      </c>
      <c r="AY52" s="71" t="str">
        <f>$N$7</f>
        <v>BEN</v>
      </c>
      <c r="AZ52" s="71" t="str">
        <f>$O$7</f>
        <v>BT</v>
      </c>
      <c r="BA52" s="71" t="str">
        <f>$P$7</f>
        <v>COL</v>
      </c>
      <c r="BB52" s="71" t="str">
        <f>$Q$7</f>
        <v>CRT</v>
      </c>
      <c r="BC52" s="71" t="str">
        <f>$R$7</f>
        <v>ELK</v>
      </c>
      <c r="BD52" s="71" t="str">
        <f>$S$7</f>
        <v>GI</v>
      </c>
      <c r="BE52" s="71" t="str">
        <f>$T$7</f>
        <v>LEX</v>
      </c>
      <c r="BF52" s="71" t="str">
        <f>$U$7</f>
        <v>MC</v>
      </c>
      <c r="BG52" s="71" t="str">
        <f>$V$7</f>
        <v>MM</v>
      </c>
      <c r="BH52" s="71" t="str">
        <f>$W$7</f>
        <v>NP</v>
      </c>
      <c r="BI52" s="71" t="str">
        <f>$X$7</f>
        <v>PLV</v>
      </c>
      <c r="BJ52" s="71" t="str">
        <f>$Y$7</f>
        <v>CP</v>
      </c>
      <c r="BK52" s="71" t="str">
        <f>$Z$7</f>
        <v>SEW</v>
      </c>
      <c r="BL52" s="71" t="str">
        <f>$AA$7</f>
        <v>SKU</v>
      </c>
      <c r="BM52" s="71" t="str">
        <f>$AB$7</f>
        <v>Z-O</v>
      </c>
      <c r="BN52" s="8"/>
      <c r="BO52" s="8"/>
      <c r="BP52" s="8"/>
      <c r="BQ52" s="8"/>
      <c r="BR52" s="8"/>
      <c r="BS52" s="8"/>
    </row>
    <row r="53" spans="1:71" x14ac:dyDescent="0.2">
      <c r="A53" s="44" t="s">
        <v>196</v>
      </c>
      <c r="B53" s="32" t="s">
        <v>210</v>
      </c>
      <c r="C53" s="91" t="s">
        <v>211</v>
      </c>
      <c r="D53" s="53">
        <v>142.30000000000001</v>
      </c>
      <c r="E53" s="34">
        <v>250</v>
      </c>
      <c r="F53" s="34">
        <v>175</v>
      </c>
      <c r="G53" s="34">
        <v>285</v>
      </c>
      <c r="H53" s="34">
        <f t="shared" ref="H53:H67" si="71">SUM(E53:G53)</f>
        <v>710</v>
      </c>
      <c r="I53" s="35">
        <f t="shared" ref="I53:I76" si="72">IF(H53&gt;0,LOOKUP(D53,$B$274:$B$546,$C$274:$C$546),0)*H53</f>
        <v>538.10900000000004</v>
      </c>
      <c r="J53" s="18">
        <f>IF(H53&gt;=0,LARGE($H$53:$H$76,1),0)</f>
        <v>1250</v>
      </c>
      <c r="K53" s="18">
        <f t="shared" ref="K53:K73" si="73">MAX(AI53:AM53)</f>
        <v>0</v>
      </c>
      <c r="L53" s="35">
        <f t="shared" si="52"/>
        <v>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8"/>
      <c r="AD53" s="6">
        <f t="shared" ref="AD53:AD66" si="74">IF(H53&gt;0,IF(H53&gt;=$J$57,1,AE53),0)</f>
        <v>0</v>
      </c>
      <c r="AE53" s="6">
        <f t="shared" ref="AE53:AE66" si="75">IF(H53&gt;0,IF(H53&gt;=$J$56,2,AF53),0)</f>
        <v>0</v>
      </c>
      <c r="AF53" s="6">
        <f t="shared" ref="AF53:AF66" si="76">IF(H53&gt;0,IF(H53&gt;=$J$55,3,AG53),0)</f>
        <v>0</v>
      </c>
      <c r="AG53" s="6">
        <f t="shared" ref="AG53:AG66" si="77">IF(H53&gt;0,IF(H53&gt;=$J$54,5,AH53),0)</f>
        <v>0</v>
      </c>
      <c r="AH53" s="6">
        <f t="shared" ref="AH53:AH66" si="78">IF(H53&gt;0,IF(H53&gt;=$J$53,7,0),0)</f>
        <v>0</v>
      </c>
      <c r="AI53" s="6">
        <f t="shared" ref="AI53:AI66" si="79">IF(L53=7,1,AJ53)</f>
        <v>0</v>
      </c>
      <c r="AJ53" s="6">
        <f t="shared" ref="AJ53:AJ66" si="80">IF(L53=5,2,AK53)</f>
        <v>0</v>
      </c>
      <c r="AK53" s="6">
        <f t="shared" ref="AK53:AK66" si="81">IF(L53=3,3,AL53)</f>
        <v>0</v>
      </c>
      <c r="AL53" s="6">
        <f t="shared" ref="AL53:AL66" si="82">IF(L53=2,4,AM53)</f>
        <v>0</v>
      </c>
      <c r="AM53" s="6">
        <f t="shared" ref="AM53:AM66" si="83">IF(L53=1,5,0)</f>
        <v>0</v>
      </c>
      <c r="AN53" s="8"/>
      <c r="AO53" s="6">
        <f t="shared" si="31"/>
        <v>710</v>
      </c>
      <c r="AP53" s="6">
        <f>J53</f>
        <v>1250</v>
      </c>
      <c r="AQ53" s="6" t="str">
        <f>IF(H53&gt;0,LOOKUP(C53,'counts-boys'!A$1:A$16,'counts-boys'!C$1:C$16),0)</f>
        <v>COL</v>
      </c>
      <c r="AR53" s="6">
        <f>IF($A53="*",IF($H53&gt;0,IF($H53&gt;=$AP$57,1,AS53),0),0)</f>
        <v>0</v>
      </c>
      <c r="AS53" s="6">
        <f>IF($A53="*",IF($H53&gt;0,IF($H53&gt;=$AP$56,2,AT53),0),0)</f>
        <v>0</v>
      </c>
      <c r="AT53" s="6">
        <f>IF($A53="*",IF($H53&gt;0,IF($H53&gt;=$AP$55,3,AU53),0),0)</f>
        <v>0</v>
      </c>
      <c r="AU53" s="6">
        <f>IF($A53="*",IF($H53&gt;0,IF($H53&gt;=$AP$54,5,AV53),0),0)</f>
        <v>0</v>
      </c>
      <c r="AV53" s="6">
        <f>IF($A53="*",IF($H53&gt;0,IF($H53&gt;=$AP$53,7,0),0),0)</f>
        <v>0</v>
      </c>
      <c r="AW53" s="8"/>
      <c r="AX53" s="18" t="str">
        <f t="shared" ref="AX53:BM68" si="84">IF($AQ53=AX$7,MAX($AR53:$AV53),"")</f>
        <v/>
      </c>
      <c r="AY53" s="18" t="str">
        <f t="shared" si="84"/>
        <v/>
      </c>
      <c r="AZ53" s="18" t="str">
        <f t="shared" si="84"/>
        <v/>
      </c>
      <c r="BA53" s="18">
        <f t="shared" si="84"/>
        <v>0</v>
      </c>
      <c r="BB53" s="18" t="str">
        <f t="shared" si="84"/>
        <v/>
      </c>
      <c r="BC53" s="18" t="str">
        <f t="shared" si="84"/>
        <v/>
      </c>
      <c r="BD53" s="18" t="str">
        <f t="shared" si="84"/>
        <v/>
      </c>
      <c r="BE53" s="18" t="str">
        <f t="shared" si="84"/>
        <v/>
      </c>
      <c r="BF53" s="18" t="str">
        <f t="shared" si="84"/>
        <v/>
      </c>
      <c r="BG53" s="18" t="str">
        <f t="shared" si="84"/>
        <v/>
      </c>
      <c r="BH53" s="18" t="str">
        <f t="shared" si="84"/>
        <v/>
      </c>
      <c r="BI53" s="18" t="str">
        <f t="shared" si="84"/>
        <v/>
      </c>
      <c r="BJ53" s="18" t="str">
        <f t="shared" si="84"/>
        <v/>
      </c>
      <c r="BK53" s="18" t="str">
        <f t="shared" si="84"/>
        <v/>
      </c>
      <c r="BL53" s="18" t="str">
        <f t="shared" si="84"/>
        <v/>
      </c>
      <c r="BM53" s="18" t="str">
        <f t="shared" si="84"/>
        <v/>
      </c>
      <c r="BN53" s="8"/>
      <c r="BO53" s="8"/>
      <c r="BP53" s="8"/>
      <c r="BQ53" s="8"/>
      <c r="BR53" s="8"/>
      <c r="BS53" s="8"/>
    </row>
    <row r="54" spans="1:71" x14ac:dyDescent="0.2">
      <c r="A54" s="44" t="s">
        <v>196</v>
      </c>
      <c r="B54" s="32" t="s">
        <v>125</v>
      </c>
      <c r="C54" s="91" t="s">
        <v>58</v>
      </c>
      <c r="D54" s="53">
        <v>143</v>
      </c>
      <c r="E54" s="34">
        <v>275</v>
      </c>
      <c r="F54" s="34">
        <v>145</v>
      </c>
      <c r="G54" s="34">
        <v>335</v>
      </c>
      <c r="H54" s="34">
        <f t="shared" si="71"/>
        <v>755</v>
      </c>
      <c r="I54" s="35">
        <f t="shared" si="72"/>
        <v>568.36400000000003</v>
      </c>
      <c r="J54" s="18">
        <f>IF(H54&gt;=0,LARGE($H$53:$H$76,2),0)</f>
        <v>1060</v>
      </c>
      <c r="K54" s="18">
        <f t="shared" si="73"/>
        <v>0</v>
      </c>
      <c r="L54" s="35">
        <f t="shared" si="52"/>
        <v>0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8"/>
      <c r="AD54" s="6">
        <f t="shared" si="74"/>
        <v>0</v>
      </c>
      <c r="AE54" s="6">
        <f t="shared" si="75"/>
        <v>0</v>
      </c>
      <c r="AF54" s="6">
        <f t="shared" si="76"/>
        <v>0</v>
      </c>
      <c r="AG54" s="6">
        <f t="shared" si="77"/>
        <v>0</v>
      </c>
      <c r="AH54" s="6">
        <f t="shared" si="78"/>
        <v>0</v>
      </c>
      <c r="AI54" s="6">
        <f t="shared" si="79"/>
        <v>0</v>
      </c>
      <c r="AJ54" s="6">
        <f t="shared" si="80"/>
        <v>0</v>
      </c>
      <c r="AK54" s="6">
        <f t="shared" si="81"/>
        <v>0</v>
      </c>
      <c r="AL54" s="6">
        <f t="shared" si="82"/>
        <v>0</v>
      </c>
      <c r="AM54" s="6">
        <f t="shared" si="83"/>
        <v>0</v>
      </c>
      <c r="AN54" s="8"/>
      <c r="AO54" s="6">
        <f t="shared" si="31"/>
        <v>755</v>
      </c>
      <c r="AP54" s="6">
        <f>J54</f>
        <v>1060</v>
      </c>
      <c r="AQ54" s="6" t="str">
        <f>IF(H54&gt;0,LOOKUP(C54,'counts-boys'!A$1:A$16,'counts-boys'!C$1:C$16),0)</f>
        <v>GI</v>
      </c>
      <c r="AR54" s="6">
        <f t="shared" ref="AR54:AR76" si="85">IF($A54="*",IF($H54&gt;0,IF($H54&gt;=$AP$57,1,AS54),0),0)</f>
        <v>0</v>
      </c>
      <c r="AS54" s="6">
        <f t="shared" ref="AS54:AS76" si="86">IF($A54="*",IF($H54&gt;0,IF($H54&gt;=$AP$56,2,AT54),0),0)</f>
        <v>0</v>
      </c>
      <c r="AT54" s="6">
        <f t="shared" ref="AT54:AT76" si="87">IF($A54="*",IF($H54&gt;0,IF($H54&gt;=$AP$55,3,AU54),0),0)</f>
        <v>0</v>
      </c>
      <c r="AU54" s="6">
        <f t="shared" ref="AU54:AU76" si="88">IF($A54="*",IF($H54&gt;0,IF($H54&gt;=$AP$54,5,AV54),0),0)</f>
        <v>0</v>
      </c>
      <c r="AV54" s="6">
        <f t="shared" ref="AV54:AV76" si="89">IF($A54="*",IF($H54&gt;0,IF($H54&gt;=$AP$53,7,0),0),0)</f>
        <v>0</v>
      </c>
      <c r="AW54" s="8"/>
      <c r="AX54" s="18" t="str">
        <f t="shared" si="84"/>
        <v/>
      </c>
      <c r="AY54" s="18" t="str">
        <f t="shared" si="84"/>
        <v/>
      </c>
      <c r="AZ54" s="18" t="str">
        <f t="shared" si="84"/>
        <v/>
      </c>
      <c r="BA54" s="18" t="str">
        <f t="shared" si="84"/>
        <v/>
      </c>
      <c r="BB54" s="18" t="str">
        <f t="shared" si="84"/>
        <v/>
      </c>
      <c r="BC54" s="18" t="str">
        <f t="shared" si="84"/>
        <v/>
      </c>
      <c r="BD54" s="18">
        <f t="shared" si="84"/>
        <v>0</v>
      </c>
      <c r="BE54" s="18" t="str">
        <f t="shared" si="84"/>
        <v/>
      </c>
      <c r="BF54" s="18" t="str">
        <f t="shared" si="84"/>
        <v/>
      </c>
      <c r="BG54" s="18" t="str">
        <f t="shared" si="84"/>
        <v/>
      </c>
      <c r="BH54" s="18" t="str">
        <f t="shared" si="84"/>
        <v/>
      </c>
      <c r="BI54" s="18" t="str">
        <f t="shared" si="84"/>
        <v/>
      </c>
      <c r="BJ54" s="18" t="str">
        <f t="shared" si="84"/>
        <v/>
      </c>
      <c r="BK54" s="18" t="str">
        <f t="shared" si="84"/>
        <v/>
      </c>
      <c r="BL54" s="18" t="str">
        <f t="shared" si="84"/>
        <v/>
      </c>
      <c r="BM54" s="18" t="str">
        <f t="shared" si="84"/>
        <v/>
      </c>
      <c r="BN54" s="8"/>
      <c r="BO54" s="8"/>
      <c r="BP54" s="8"/>
      <c r="BQ54" s="8"/>
      <c r="BR54" s="8"/>
      <c r="BS54" s="8"/>
    </row>
    <row r="55" spans="1:71" x14ac:dyDescent="0.2">
      <c r="A55" s="44"/>
      <c r="B55" s="32" t="s">
        <v>118</v>
      </c>
      <c r="C55" s="91" t="s">
        <v>106</v>
      </c>
      <c r="D55" s="53">
        <v>145.1</v>
      </c>
      <c r="E55" s="34">
        <v>195</v>
      </c>
      <c r="F55" s="34">
        <v>125</v>
      </c>
      <c r="G55" s="34">
        <v>245</v>
      </c>
      <c r="H55" s="34">
        <f t="shared" si="71"/>
        <v>565</v>
      </c>
      <c r="I55" s="35">
        <f t="shared" si="72"/>
        <v>419.90799999999996</v>
      </c>
      <c r="J55" s="18">
        <f>IF(H55&gt;=0,LARGE($H$53:$H$76,3),0)</f>
        <v>1055</v>
      </c>
      <c r="K55" s="18">
        <f t="shared" si="73"/>
        <v>0</v>
      </c>
      <c r="L55" s="35">
        <f t="shared" si="52"/>
        <v>0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8"/>
      <c r="AD55" s="6">
        <f t="shared" si="74"/>
        <v>0</v>
      </c>
      <c r="AE55" s="6">
        <f t="shared" si="75"/>
        <v>0</v>
      </c>
      <c r="AF55" s="6">
        <f t="shared" si="76"/>
        <v>0</v>
      </c>
      <c r="AG55" s="6">
        <f t="shared" si="77"/>
        <v>0</v>
      </c>
      <c r="AH55" s="6">
        <f t="shared" si="78"/>
        <v>0</v>
      </c>
      <c r="AI55" s="6">
        <f t="shared" si="79"/>
        <v>0</v>
      </c>
      <c r="AJ55" s="6">
        <f t="shared" si="80"/>
        <v>0</v>
      </c>
      <c r="AK55" s="6">
        <f t="shared" si="81"/>
        <v>0</v>
      </c>
      <c r="AL55" s="6">
        <f t="shared" si="82"/>
        <v>0</v>
      </c>
      <c r="AM55" s="6">
        <f t="shared" si="83"/>
        <v>0</v>
      </c>
      <c r="AN55" s="8"/>
      <c r="AO55" s="6" t="str">
        <f t="shared" si="31"/>
        <v/>
      </c>
      <c r="AP55" s="6">
        <f>J55</f>
        <v>1055</v>
      </c>
      <c r="AQ55" s="6" t="str">
        <f>IF(H55&gt;0,LOOKUP(C55,'counts-boys'!A$1:A$16,'counts-boys'!C$1:C$16),0)</f>
        <v>CP</v>
      </c>
      <c r="AR55" s="6">
        <f t="shared" si="85"/>
        <v>0</v>
      </c>
      <c r="AS55" s="6">
        <f t="shared" si="86"/>
        <v>0</v>
      </c>
      <c r="AT55" s="6">
        <f t="shared" si="87"/>
        <v>0</v>
      </c>
      <c r="AU55" s="6">
        <f t="shared" si="88"/>
        <v>0</v>
      </c>
      <c r="AV55" s="6">
        <f t="shared" si="89"/>
        <v>0</v>
      </c>
      <c r="AW55" s="8"/>
      <c r="AX55" s="18" t="str">
        <f t="shared" si="84"/>
        <v/>
      </c>
      <c r="AY55" s="18" t="str">
        <f t="shared" si="84"/>
        <v/>
      </c>
      <c r="AZ55" s="18" t="str">
        <f t="shared" si="84"/>
        <v/>
      </c>
      <c r="BA55" s="18" t="str">
        <f t="shared" si="84"/>
        <v/>
      </c>
      <c r="BB55" s="18" t="str">
        <f t="shared" si="84"/>
        <v/>
      </c>
      <c r="BC55" s="18" t="str">
        <f t="shared" si="84"/>
        <v/>
      </c>
      <c r="BD55" s="18" t="str">
        <f t="shared" si="84"/>
        <v/>
      </c>
      <c r="BE55" s="18" t="str">
        <f t="shared" si="84"/>
        <v/>
      </c>
      <c r="BF55" s="18" t="str">
        <f t="shared" si="84"/>
        <v/>
      </c>
      <c r="BG55" s="18" t="str">
        <f t="shared" si="84"/>
        <v/>
      </c>
      <c r="BH55" s="18" t="str">
        <f t="shared" si="84"/>
        <v/>
      </c>
      <c r="BI55" s="18" t="str">
        <f t="shared" si="84"/>
        <v/>
      </c>
      <c r="BJ55" s="18">
        <f t="shared" si="84"/>
        <v>0</v>
      </c>
      <c r="BK55" s="18" t="str">
        <f t="shared" si="84"/>
        <v/>
      </c>
      <c r="BL55" s="18" t="str">
        <f t="shared" si="84"/>
        <v/>
      </c>
      <c r="BM55" s="18" t="str">
        <f t="shared" si="84"/>
        <v/>
      </c>
      <c r="BN55" s="8"/>
      <c r="BO55" s="8"/>
      <c r="BP55" s="8"/>
      <c r="BQ55" s="8"/>
      <c r="BR55" s="8"/>
      <c r="BS55" s="8"/>
    </row>
    <row r="56" spans="1:71" x14ac:dyDescent="0.2">
      <c r="A56" s="8" t="s">
        <v>196</v>
      </c>
      <c r="B56" s="32" t="s">
        <v>278</v>
      </c>
      <c r="C56" s="91" t="s">
        <v>279</v>
      </c>
      <c r="D56" s="53">
        <v>148.5</v>
      </c>
      <c r="E56" s="34">
        <v>260</v>
      </c>
      <c r="F56" s="34">
        <v>210</v>
      </c>
      <c r="G56" s="34">
        <v>430</v>
      </c>
      <c r="H56" s="34">
        <f t="shared" si="71"/>
        <v>900</v>
      </c>
      <c r="I56" s="35">
        <f t="shared" si="72"/>
        <v>656.46</v>
      </c>
      <c r="J56" s="18">
        <f>IF(H56&gt;=0,LARGE($H$53:$H$76,4),0)</f>
        <v>980</v>
      </c>
      <c r="K56" s="18">
        <f t="shared" si="73"/>
        <v>0</v>
      </c>
      <c r="L56" s="35">
        <f>MAX(AD56:AH56)</f>
        <v>0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8"/>
      <c r="AD56" s="6">
        <f t="shared" si="74"/>
        <v>0</v>
      </c>
      <c r="AE56" s="6">
        <f t="shared" si="75"/>
        <v>0</v>
      </c>
      <c r="AF56" s="6">
        <f t="shared" si="76"/>
        <v>0</v>
      </c>
      <c r="AG56" s="6">
        <f t="shared" si="77"/>
        <v>0</v>
      </c>
      <c r="AH56" s="6">
        <f t="shared" si="78"/>
        <v>0</v>
      </c>
      <c r="AI56" s="6">
        <f t="shared" si="79"/>
        <v>0</v>
      </c>
      <c r="AJ56" s="6">
        <f t="shared" si="80"/>
        <v>0</v>
      </c>
      <c r="AK56" s="6">
        <f t="shared" si="81"/>
        <v>0</v>
      </c>
      <c r="AL56" s="6">
        <f t="shared" si="82"/>
        <v>0</v>
      </c>
      <c r="AM56" s="6">
        <f t="shared" si="83"/>
        <v>0</v>
      </c>
      <c r="AN56" s="8"/>
      <c r="AO56" s="6">
        <f t="shared" si="31"/>
        <v>900</v>
      </c>
      <c r="AP56" s="6">
        <f>J56</f>
        <v>980</v>
      </c>
      <c r="AQ56" s="6" t="str">
        <f>IF(H56&gt;0,LOOKUP(C56,'counts-boys'!A$1:A$16,'counts-boys'!C$1:C$16),0)</f>
        <v>SEW</v>
      </c>
      <c r="AR56" s="6">
        <f t="shared" si="85"/>
        <v>0</v>
      </c>
      <c r="AS56" s="6">
        <f t="shared" si="86"/>
        <v>0</v>
      </c>
      <c r="AT56" s="6">
        <f t="shared" si="87"/>
        <v>0</v>
      </c>
      <c r="AU56" s="6">
        <f t="shared" si="88"/>
        <v>0</v>
      </c>
      <c r="AV56" s="6">
        <f t="shared" si="89"/>
        <v>0</v>
      </c>
      <c r="AW56" s="8"/>
      <c r="AX56" s="18" t="str">
        <f t="shared" si="84"/>
        <v/>
      </c>
      <c r="AY56" s="18" t="str">
        <f t="shared" si="84"/>
        <v/>
      </c>
      <c r="AZ56" s="18" t="str">
        <f t="shared" si="84"/>
        <v/>
      </c>
      <c r="BA56" s="18" t="str">
        <f t="shared" si="84"/>
        <v/>
      </c>
      <c r="BB56" s="18" t="str">
        <f t="shared" si="84"/>
        <v/>
      </c>
      <c r="BC56" s="18" t="str">
        <f t="shared" si="84"/>
        <v/>
      </c>
      <c r="BD56" s="18" t="str">
        <f t="shared" si="84"/>
        <v/>
      </c>
      <c r="BE56" s="18" t="str">
        <f t="shared" si="84"/>
        <v/>
      </c>
      <c r="BF56" s="18" t="str">
        <f t="shared" si="84"/>
        <v/>
      </c>
      <c r="BG56" s="18" t="str">
        <f t="shared" si="84"/>
        <v/>
      </c>
      <c r="BH56" s="18" t="str">
        <f t="shared" si="84"/>
        <v/>
      </c>
      <c r="BI56" s="18" t="str">
        <f t="shared" si="84"/>
        <v/>
      </c>
      <c r="BJ56" s="18" t="str">
        <f t="shared" si="84"/>
        <v/>
      </c>
      <c r="BK56" s="18">
        <f t="shared" si="84"/>
        <v>0</v>
      </c>
      <c r="BL56" s="18" t="str">
        <f t="shared" si="84"/>
        <v/>
      </c>
      <c r="BM56" s="18" t="str">
        <f t="shared" si="84"/>
        <v/>
      </c>
      <c r="BN56" s="8"/>
      <c r="BO56" s="8"/>
      <c r="BP56" s="8"/>
      <c r="BQ56" s="8"/>
      <c r="BR56" s="8"/>
      <c r="BS56" s="8"/>
    </row>
    <row r="57" spans="1:71" x14ac:dyDescent="0.2">
      <c r="A57" s="44" t="s">
        <v>196</v>
      </c>
      <c r="B57" s="32" t="s">
        <v>238</v>
      </c>
      <c r="C57" s="33" t="s">
        <v>58</v>
      </c>
      <c r="D57" s="53">
        <v>134.69999999999999</v>
      </c>
      <c r="E57" s="34">
        <v>275</v>
      </c>
      <c r="F57" s="34">
        <v>175</v>
      </c>
      <c r="G57" s="34">
        <v>425</v>
      </c>
      <c r="H57" s="34">
        <f t="shared" si="71"/>
        <v>875</v>
      </c>
      <c r="I57" s="35">
        <f t="shared" si="72"/>
        <v>701.92500000000007</v>
      </c>
      <c r="J57" s="18">
        <f>IF(H57&gt;=0,LARGE($H$53:$H$76,5),0)</f>
        <v>975</v>
      </c>
      <c r="K57" s="18">
        <f t="shared" si="73"/>
        <v>0</v>
      </c>
      <c r="L57" s="35">
        <f>MAX(AD57:AH57)</f>
        <v>0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8"/>
      <c r="AD57" s="6">
        <f t="shared" si="74"/>
        <v>0</v>
      </c>
      <c r="AE57" s="6">
        <f t="shared" si="75"/>
        <v>0</v>
      </c>
      <c r="AF57" s="6">
        <f t="shared" si="76"/>
        <v>0</v>
      </c>
      <c r="AG57" s="6">
        <f t="shared" si="77"/>
        <v>0</v>
      </c>
      <c r="AH57" s="6">
        <f t="shared" si="78"/>
        <v>0</v>
      </c>
      <c r="AI57" s="6">
        <f t="shared" si="79"/>
        <v>0</v>
      </c>
      <c r="AJ57" s="6">
        <f t="shared" si="80"/>
        <v>0</v>
      </c>
      <c r="AK57" s="6">
        <f t="shared" si="81"/>
        <v>0</v>
      </c>
      <c r="AL57" s="6">
        <f t="shared" si="82"/>
        <v>0</v>
      </c>
      <c r="AM57" s="6">
        <f t="shared" si="83"/>
        <v>0</v>
      </c>
      <c r="AN57" s="8"/>
      <c r="AO57" s="6">
        <f t="shared" si="31"/>
        <v>875</v>
      </c>
      <c r="AP57" s="6">
        <f>J57</f>
        <v>975</v>
      </c>
      <c r="AQ57" s="6" t="str">
        <f>IF(H57&gt;0,LOOKUP(C57,'counts-boys'!A$1:A$16,'counts-boys'!C$1:C$16),0)</f>
        <v>GI</v>
      </c>
      <c r="AR57" s="6">
        <f t="shared" si="85"/>
        <v>0</v>
      </c>
      <c r="AS57" s="6">
        <f t="shared" si="86"/>
        <v>0</v>
      </c>
      <c r="AT57" s="6">
        <f t="shared" si="87"/>
        <v>0</v>
      </c>
      <c r="AU57" s="6">
        <f t="shared" si="88"/>
        <v>0</v>
      </c>
      <c r="AV57" s="6">
        <f t="shared" si="89"/>
        <v>0</v>
      </c>
      <c r="AW57" s="8"/>
      <c r="AX57" s="18" t="str">
        <f t="shared" si="84"/>
        <v/>
      </c>
      <c r="AY57" s="18" t="str">
        <f t="shared" si="84"/>
        <v/>
      </c>
      <c r="AZ57" s="18" t="str">
        <f t="shared" si="84"/>
        <v/>
      </c>
      <c r="BA57" s="18" t="str">
        <f t="shared" si="84"/>
        <v/>
      </c>
      <c r="BB57" s="18" t="str">
        <f t="shared" si="84"/>
        <v/>
      </c>
      <c r="BC57" s="18" t="str">
        <f t="shared" si="84"/>
        <v/>
      </c>
      <c r="BD57" s="18">
        <f t="shared" si="84"/>
        <v>0</v>
      </c>
      <c r="BE57" s="18" t="str">
        <f t="shared" si="84"/>
        <v/>
      </c>
      <c r="BF57" s="18" t="str">
        <f t="shared" si="84"/>
        <v/>
      </c>
      <c r="BG57" s="18" t="str">
        <f t="shared" si="84"/>
        <v/>
      </c>
      <c r="BH57" s="18" t="str">
        <f t="shared" si="84"/>
        <v/>
      </c>
      <c r="BI57" s="18" t="str">
        <f t="shared" si="84"/>
        <v/>
      </c>
      <c r="BJ57" s="18" t="str">
        <f t="shared" si="84"/>
        <v/>
      </c>
      <c r="BK57" s="18" t="str">
        <f t="shared" si="84"/>
        <v/>
      </c>
      <c r="BL57" s="18" t="str">
        <f t="shared" si="84"/>
        <v/>
      </c>
      <c r="BM57" s="18" t="str">
        <f t="shared" si="84"/>
        <v/>
      </c>
      <c r="BN57" s="8"/>
      <c r="BO57" s="8"/>
      <c r="BP57" s="8"/>
      <c r="BQ57" s="8"/>
      <c r="BR57" s="8"/>
      <c r="BS57" s="8"/>
    </row>
    <row r="58" spans="1:71" x14ac:dyDescent="0.2">
      <c r="A58" s="44" t="s">
        <v>196</v>
      </c>
      <c r="B58" s="32" t="s">
        <v>121</v>
      </c>
      <c r="C58" s="33" t="s">
        <v>42</v>
      </c>
      <c r="D58" s="53">
        <v>143.5</v>
      </c>
      <c r="E58" s="34">
        <v>465</v>
      </c>
      <c r="F58" s="34">
        <v>285</v>
      </c>
      <c r="G58" s="34">
        <v>500</v>
      </c>
      <c r="H58" s="34">
        <f t="shared" si="71"/>
        <v>1250</v>
      </c>
      <c r="I58" s="35">
        <f t="shared" si="72"/>
        <v>941</v>
      </c>
      <c r="J58" s="36"/>
      <c r="K58" s="18">
        <f t="shared" si="73"/>
        <v>1</v>
      </c>
      <c r="L58" s="35">
        <f>MAX(AD58:AH58)</f>
        <v>7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8"/>
      <c r="AD58" s="6">
        <f t="shared" si="74"/>
        <v>1</v>
      </c>
      <c r="AE58" s="6">
        <f t="shared" si="75"/>
        <v>2</v>
      </c>
      <c r="AF58" s="6">
        <f t="shared" si="76"/>
        <v>3</v>
      </c>
      <c r="AG58" s="6">
        <f t="shared" si="77"/>
        <v>5</v>
      </c>
      <c r="AH58" s="6">
        <f t="shared" si="78"/>
        <v>7</v>
      </c>
      <c r="AI58" s="6">
        <f t="shared" si="79"/>
        <v>1</v>
      </c>
      <c r="AJ58" s="6">
        <f t="shared" si="80"/>
        <v>0</v>
      </c>
      <c r="AK58" s="6">
        <f t="shared" si="81"/>
        <v>0</v>
      </c>
      <c r="AL58" s="6">
        <f t="shared" si="82"/>
        <v>0</v>
      </c>
      <c r="AM58" s="6">
        <f t="shared" si="83"/>
        <v>0</v>
      </c>
      <c r="AN58" s="8"/>
      <c r="AO58" s="6">
        <f t="shared" si="31"/>
        <v>1250</v>
      </c>
      <c r="AP58" s="8"/>
      <c r="AQ58" s="6" t="str">
        <f>IF(H58&gt;0,LOOKUP(C58,'counts-boys'!A$1:A$16,'counts-boys'!C$1:C$16),0)</f>
        <v>BEN</v>
      </c>
      <c r="AR58" s="6">
        <f t="shared" si="85"/>
        <v>1</v>
      </c>
      <c r="AS58" s="6">
        <f t="shared" si="86"/>
        <v>2</v>
      </c>
      <c r="AT58" s="6">
        <f t="shared" si="87"/>
        <v>3</v>
      </c>
      <c r="AU58" s="6">
        <f t="shared" si="88"/>
        <v>5</v>
      </c>
      <c r="AV58" s="6">
        <f t="shared" si="89"/>
        <v>7</v>
      </c>
      <c r="AW58" s="8"/>
      <c r="AX58" s="18" t="str">
        <f t="shared" si="84"/>
        <v/>
      </c>
      <c r="AY58" s="18">
        <f t="shared" si="84"/>
        <v>7</v>
      </c>
      <c r="AZ58" s="18" t="str">
        <f t="shared" si="84"/>
        <v/>
      </c>
      <c r="BA58" s="18" t="str">
        <f t="shared" si="84"/>
        <v/>
      </c>
      <c r="BB58" s="18" t="str">
        <f t="shared" si="84"/>
        <v/>
      </c>
      <c r="BC58" s="18" t="str">
        <f t="shared" si="84"/>
        <v/>
      </c>
      <c r="BD58" s="18" t="str">
        <f t="shared" si="84"/>
        <v/>
      </c>
      <c r="BE58" s="18" t="str">
        <f t="shared" si="84"/>
        <v/>
      </c>
      <c r="BF58" s="18" t="str">
        <f t="shared" si="84"/>
        <v/>
      </c>
      <c r="BG58" s="18" t="str">
        <f t="shared" si="84"/>
        <v/>
      </c>
      <c r="BH58" s="18" t="str">
        <f t="shared" si="84"/>
        <v/>
      </c>
      <c r="BI58" s="18" t="str">
        <f t="shared" si="84"/>
        <v/>
      </c>
      <c r="BJ58" s="18" t="str">
        <f t="shared" si="84"/>
        <v/>
      </c>
      <c r="BK58" s="18" t="str">
        <f t="shared" si="84"/>
        <v/>
      </c>
      <c r="BL58" s="18" t="str">
        <f t="shared" si="84"/>
        <v/>
      </c>
      <c r="BM58" s="18" t="str">
        <f t="shared" si="84"/>
        <v/>
      </c>
      <c r="BN58" s="8"/>
      <c r="BO58" s="8"/>
      <c r="BP58" s="8"/>
      <c r="BQ58" s="8"/>
      <c r="BR58" s="8"/>
      <c r="BS58" s="8"/>
    </row>
    <row r="59" spans="1:71" x14ac:dyDescent="0.2">
      <c r="A59" s="44" t="s">
        <v>196</v>
      </c>
      <c r="B59" s="32" t="s">
        <v>245</v>
      </c>
      <c r="C59" s="33" t="s">
        <v>45</v>
      </c>
      <c r="D59" s="53">
        <v>144.30000000000001</v>
      </c>
      <c r="E59" s="34">
        <v>325</v>
      </c>
      <c r="F59" s="34">
        <v>190</v>
      </c>
      <c r="G59" s="34">
        <v>380</v>
      </c>
      <c r="H59" s="34">
        <f t="shared" ref="H59:H66" si="90">SUM(E59:G59)</f>
        <v>895</v>
      </c>
      <c r="I59" s="35">
        <f t="shared" si="72"/>
        <v>669.37049999999999</v>
      </c>
      <c r="J59" s="36"/>
      <c r="K59" s="18">
        <f t="shared" si="73"/>
        <v>0</v>
      </c>
      <c r="L59" s="35">
        <f t="shared" ref="L59:L66" si="91">MAX(AD59:AH59)</f>
        <v>0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8"/>
      <c r="AD59" s="6">
        <f t="shared" si="74"/>
        <v>0</v>
      </c>
      <c r="AE59" s="6">
        <f t="shared" si="75"/>
        <v>0</v>
      </c>
      <c r="AF59" s="6">
        <f t="shared" si="76"/>
        <v>0</v>
      </c>
      <c r="AG59" s="6">
        <f t="shared" si="77"/>
        <v>0</v>
      </c>
      <c r="AH59" s="6">
        <f t="shared" si="78"/>
        <v>0</v>
      </c>
      <c r="AI59" s="6">
        <f t="shared" si="79"/>
        <v>0</v>
      </c>
      <c r="AJ59" s="6">
        <f t="shared" si="80"/>
        <v>0</v>
      </c>
      <c r="AK59" s="6">
        <f t="shared" si="81"/>
        <v>0</v>
      </c>
      <c r="AL59" s="6">
        <f t="shared" si="82"/>
        <v>0</v>
      </c>
      <c r="AM59" s="6">
        <f t="shared" si="83"/>
        <v>0</v>
      </c>
      <c r="AN59" s="8"/>
      <c r="AO59" s="6">
        <f t="shared" si="31"/>
        <v>895</v>
      </c>
      <c r="AP59" s="8"/>
      <c r="AQ59" s="6" t="str">
        <f>IF(H59&gt;0,LOOKUP(C59,'counts-boys'!A$1:A$16,'counts-boys'!C$1:C$16),0)</f>
        <v>LEX</v>
      </c>
      <c r="AR59" s="6">
        <f t="shared" si="85"/>
        <v>0</v>
      </c>
      <c r="AS59" s="6">
        <f t="shared" si="86"/>
        <v>0</v>
      </c>
      <c r="AT59" s="6">
        <f t="shared" si="87"/>
        <v>0</v>
      </c>
      <c r="AU59" s="6">
        <f t="shared" si="88"/>
        <v>0</v>
      </c>
      <c r="AV59" s="6">
        <f t="shared" si="89"/>
        <v>0</v>
      </c>
      <c r="AW59" s="8"/>
      <c r="AX59" s="18" t="str">
        <f t="shared" si="84"/>
        <v/>
      </c>
      <c r="AY59" s="18" t="str">
        <f t="shared" si="84"/>
        <v/>
      </c>
      <c r="AZ59" s="18" t="str">
        <f t="shared" si="84"/>
        <v/>
      </c>
      <c r="BA59" s="18" t="str">
        <f t="shared" si="84"/>
        <v/>
      </c>
      <c r="BB59" s="18" t="str">
        <f t="shared" si="84"/>
        <v/>
      </c>
      <c r="BC59" s="18" t="str">
        <f t="shared" si="84"/>
        <v/>
      </c>
      <c r="BD59" s="18" t="str">
        <f t="shared" si="84"/>
        <v/>
      </c>
      <c r="BE59" s="18">
        <f t="shared" si="84"/>
        <v>0</v>
      </c>
      <c r="BF59" s="18" t="str">
        <f t="shared" si="84"/>
        <v/>
      </c>
      <c r="BG59" s="18" t="str">
        <f t="shared" si="84"/>
        <v/>
      </c>
      <c r="BH59" s="18" t="str">
        <f t="shared" si="84"/>
        <v/>
      </c>
      <c r="BI59" s="18" t="str">
        <f t="shared" si="84"/>
        <v/>
      </c>
      <c r="BJ59" s="18" t="str">
        <f t="shared" si="84"/>
        <v/>
      </c>
      <c r="BK59" s="18" t="str">
        <f t="shared" si="84"/>
        <v/>
      </c>
      <c r="BL59" s="18" t="str">
        <f t="shared" si="84"/>
        <v/>
      </c>
      <c r="BM59" s="18" t="str">
        <f t="shared" si="84"/>
        <v/>
      </c>
      <c r="BN59" s="8"/>
      <c r="BO59" s="8"/>
      <c r="BP59" s="8"/>
      <c r="BQ59" s="8"/>
      <c r="BR59" s="8"/>
      <c r="BS59" s="8"/>
    </row>
    <row r="60" spans="1:71" x14ac:dyDescent="0.2">
      <c r="A60" s="44"/>
      <c r="B60" s="32" t="s">
        <v>244</v>
      </c>
      <c r="C60" s="33" t="s">
        <v>45</v>
      </c>
      <c r="D60" s="53">
        <v>145.19999999999999</v>
      </c>
      <c r="E60" s="34">
        <v>315</v>
      </c>
      <c r="F60" s="34">
        <v>190</v>
      </c>
      <c r="G60" s="34">
        <v>365</v>
      </c>
      <c r="H60" s="34">
        <f t="shared" si="90"/>
        <v>870</v>
      </c>
      <c r="I60" s="35">
        <f t="shared" si="72"/>
        <v>646.58399999999995</v>
      </c>
      <c r="J60" s="36"/>
      <c r="K60" s="18">
        <f t="shared" si="73"/>
        <v>0</v>
      </c>
      <c r="L60" s="35">
        <f t="shared" si="91"/>
        <v>0</v>
      </c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8"/>
      <c r="AD60" s="6">
        <f t="shared" si="74"/>
        <v>0</v>
      </c>
      <c r="AE60" s="6">
        <f t="shared" si="75"/>
        <v>0</v>
      </c>
      <c r="AF60" s="6">
        <f t="shared" si="76"/>
        <v>0</v>
      </c>
      <c r="AG60" s="6">
        <f t="shared" si="77"/>
        <v>0</v>
      </c>
      <c r="AH60" s="6">
        <f t="shared" si="78"/>
        <v>0</v>
      </c>
      <c r="AI60" s="6">
        <f t="shared" si="79"/>
        <v>0</v>
      </c>
      <c r="AJ60" s="6">
        <f t="shared" si="80"/>
        <v>0</v>
      </c>
      <c r="AK60" s="6">
        <f t="shared" si="81"/>
        <v>0</v>
      </c>
      <c r="AL60" s="6">
        <f t="shared" si="82"/>
        <v>0</v>
      </c>
      <c r="AM60" s="6">
        <f t="shared" si="83"/>
        <v>0</v>
      </c>
      <c r="AN60" s="8"/>
      <c r="AO60" s="6" t="str">
        <f t="shared" si="31"/>
        <v/>
      </c>
      <c r="AP60" s="8"/>
      <c r="AQ60" s="6" t="str">
        <f>IF(H60&gt;0,LOOKUP(C60,'counts-boys'!A$1:A$16,'counts-boys'!C$1:C$16),0)</f>
        <v>LEX</v>
      </c>
      <c r="AR60" s="6">
        <f t="shared" si="85"/>
        <v>0</v>
      </c>
      <c r="AS60" s="6">
        <f t="shared" si="86"/>
        <v>0</v>
      </c>
      <c r="AT60" s="6">
        <f t="shared" si="87"/>
        <v>0</v>
      </c>
      <c r="AU60" s="6">
        <f t="shared" si="88"/>
        <v>0</v>
      </c>
      <c r="AV60" s="6">
        <f t="shared" si="89"/>
        <v>0</v>
      </c>
      <c r="AW60" s="8"/>
      <c r="AX60" s="18" t="str">
        <f t="shared" si="84"/>
        <v/>
      </c>
      <c r="AY60" s="18" t="str">
        <f t="shared" si="84"/>
        <v/>
      </c>
      <c r="AZ60" s="18" t="str">
        <f t="shared" si="84"/>
        <v/>
      </c>
      <c r="BA60" s="18" t="str">
        <f t="shared" si="84"/>
        <v/>
      </c>
      <c r="BB60" s="18" t="str">
        <f t="shared" si="84"/>
        <v/>
      </c>
      <c r="BC60" s="18" t="str">
        <f t="shared" si="84"/>
        <v/>
      </c>
      <c r="BD60" s="18" t="str">
        <f t="shared" si="84"/>
        <v/>
      </c>
      <c r="BE60" s="18">
        <f t="shared" si="84"/>
        <v>0</v>
      </c>
      <c r="BF60" s="18" t="str">
        <f t="shared" si="84"/>
        <v/>
      </c>
      <c r="BG60" s="18" t="str">
        <f t="shared" si="84"/>
        <v/>
      </c>
      <c r="BH60" s="18" t="str">
        <f t="shared" si="84"/>
        <v/>
      </c>
      <c r="BI60" s="18" t="str">
        <f t="shared" si="84"/>
        <v/>
      </c>
      <c r="BJ60" s="18" t="str">
        <f t="shared" si="84"/>
        <v/>
      </c>
      <c r="BK60" s="18" t="str">
        <f t="shared" si="84"/>
        <v/>
      </c>
      <c r="BL60" s="18" t="str">
        <f t="shared" si="84"/>
        <v/>
      </c>
      <c r="BM60" s="18" t="str">
        <f t="shared" si="84"/>
        <v/>
      </c>
      <c r="BN60" s="8"/>
      <c r="BO60" s="8"/>
      <c r="BP60" s="8"/>
      <c r="BQ60" s="8"/>
      <c r="BR60" s="8"/>
      <c r="BS60" s="8"/>
    </row>
    <row r="61" spans="1:71" x14ac:dyDescent="0.2">
      <c r="A61" s="44" t="s">
        <v>196</v>
      </c>
      <c r="B61" s="32" t="s">
        <v>280</v>
      </c>
      <c r="C61" s="33" t="s">
        <v>279</v>
      </c>
      <c r="D61" s="53">
        <v>145.4</v>
      </c>
      <c r="E61" s="34">
        <v>285</v>
      </c>
      <c r="F61" s="34">
        <v>185</v>
      </c>
      <c r="G61" s="34">
        <v>335</v>
      </c>
      <c r="H61" s="34">
        <f t="shared" si="90"/>
        <v>805</v>
      </c>
      <c r="I61" s="35">
        <f t="shared" si="72"/>
        <v>598.27599999999995</v>
      </c>
      <c r="J61" s="36"/>
      <c r="K61" s="18">
        <f t="shared" si="73"/>
        <v>0</v>
      </c>
      <c r="L61" s="35">
        <f t="shared" si="91"/>
        <v>0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8"/>
      <c r="AD61" s="6">
        <f t="shared" si="74"/>
        <v>0</v>
      </c>
      <c r="AE61" s="6">
        <f t="shared" si="75"/>
        <v>0</v>
      </c>
      <c r="AF61" s="6">
        <f t="shared" si="76"/>
        <v>0</v>
      </c>
      <c r="AG61" s="6">
        <f t="shared" si="77"/>
        <v>0</v>
      </c>
      <c r="AH61" s="6">
        <f t="shared" si="78"/>
        <v>0</v>
      </c>
      <c r="AI61" s="6">
        <f t="shared" si="79"/>
        <v>0</v>
      </c>
      <c r="AJ61" s="6">
        <f t="shared" si="80"/>
        <v>0</v>
      </c>
      <c r="AK61" s="6">
        <f t="shared" si="81"/>
        <v>0</v>
      </c>
      <c r="AL61" s="6">
        <f t="shared" si="82"/>
        <v>0</v>
      </c>
      <c r="AM61" s="6">
        <f t="shared" si="83"/>
        <v>0</v>
      </c>
      <c r="AN61" s="8"/>
      <c r="AO61" s="6">
        <f t="shared" si="31"/>
        <v>805</v>
      </c>
      <c r="AP61" s="8"/>
      <c r="AQ61" s="6" t="str">
        <f>IF(H61&gt;0,LOOKUP(C61,'counts-boys'!A$1:A$16,'counts-boys'!C$1:C$16),0)</f>
        <v>SEW</v>
      </c>
      <c r="AR61" s="6">
        <f t="shared" si="85"/>
        <v>0</v>
      </c>
      <c r="AS61" s="6">
        <f t="shared" si="86"/>
        <v>0</v>
      </c>
      <c r="AT61" s="6">
        <f t="shared" si="87"/>
        <v>0</v>
      </c>
      <c r="AU61" s="6">
        <f t="shared" si="88"/>
        <v>0</v>
      </c>
      <c r="AV61" s="6">
        <f t="shared" si="89"/>
        <v>0</v>
      </c>
      <c r="AW61" s="8"/>
      <c r="AX61" s="18" t="str">
        <f t="shared" si="84"/>
        <v/>
      </c>
      <c r="AY61" s="18" t="str">
        <f t="shared" si="84"/>
        <v/>
      </c>
      <c r="AZ61" s="18" t="str">
        <f t="shared" si="84"/>
        <v/>
      </c>
      <c r="BA61" s="18" t="str">
        <f t="shared" si="84"/>
        <v/>
      </c>
      <c r="BB61" s="18" t="str">
        <f t="shared" si="84"/>
        <v/>
      </c>
      <c r="BC61" s="18" t="str">
        <f t="shared" si="84"/>
        <v/>
      </c>
      <c r="BD61" s="18" t="str">
        <f t="shared" si="84"/>
        <v/>
      </c>
      <c r="BE61" s="18" t="str">
        <f t="shared" si="84"/>
        <v/>
      </c>
      <c r="BF61" s="18" t="str">
        <f t="shared" si="84"/>
        <v/>
      </c>
      <c r="BG61" s="18" t="str">
        <f t="shared" si="84"/>
        <v/>
      </c>
      <c r="BH61" s="18" t="str">
        <f t="shared" si="84"/>
        <v/>
      </c>
      <c r="BI61" s="18" t="str">
        <f t="shared" si="84"/>
        <v/>
      </c>
      <c r="BJ61" s="18" t="str">
        <f t="shared" si="84"/>
        <v/>
      </c>
      <c r="BK61" s="18">
        <f t="shared" si="84"/>
        <v>0</v>
      </c>
      <c r="BL61" s="18" t="str">
        <f t="shared" si="84"/>
        <v/>
      </c>
      <c r="BM61" s="18" t="str">
        <f t="shared" si="84"/>
        <v/>
      </c>
      <c r="BN61" s="8"/>
      <c r="BO61" s="8"/>
      <c r="BP61" s="8"/>
      <c r="BQ61" s="8"/>
      <c r="BR61" s="8"/>
      <c r="BS61" s="8"/>
    </row>
    <row r="62" spans="1:71" x14ac:dyDescent="0.2">
      <c r="A62" s="8" t="s">
        <v>196</v>
      </c>
      <c r="B62" s="32" t="s">
        <v>212</v>
      </c>
      <c r="C62" s="33" t="s">
        <v>211</v>
      </c>
      <c r="D62" s="53">
        <v>145.9</v>
      </c>
      <c r="E62" s="34">
        <v>325</v>
      </c>
      <c r="F62" s="34">
        <v>215</v>
      </c>
      <c r="G62" s="34">
        <v>435</v>
      </c>
      <c r="H62" s="34">
        <f t="shared" si="90"/>
        <v>975</v>
      </c>
      <c r="I62" s="35">
        <f t="shared" si="72"/>
        <v>724.62</v>
      </c>
      <c r="J62" s="36"/>
      <c r="K62" s="18">
        <f t="shared" si="73"/>
        <v>5</v>
      </c>
      <c r="L62" s="35">
        <f t="shared" si="91"/>
        <v>1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8"/>
      <c r="AD62" s="6">
        <f t="shared" si="74"/>
        <v>1</v>
      </c>
      <c r="AE62" s="6">
        <f t="shared" si="75"/>
        <v>0</v>
      </c>
      <c r="AF62" s="6">
        <f t="shared" si="76"/>
        <v>0</v>
      </c>
      <c r="AG62" s="6">
        <f t="shared" si="77"/>
        <v>0</v>
      </c>
      <c r="AH62" s="6">
        <f t="shared" si="78"/>
        <v>0</v>
      </c>
      <c r="AI62" s="6">
        <f t="shared" si="79"/>
        <v>5</v>
      </c>
      <c r="AJ62" s="6">
        <f t="shared" si="80"/>
        <v>5</v>
      </c>
      <c r="AK62" s="6">
        <f t="shared" si="81"/>
        <v>5</v>
      </c>
      <c r="AL62" s="6">
        <f t="shared" si="82"/>
        <v>5</v>
      </c>
      <c r="AM62" s="6">
        <f t="shared" si="83"/>
        <v>5</v>
      </c>
      <c r="AN62" s="8"/>
      <c r="AO62" s="6">
        <f t="shared" si="31"/>
        <v>975</v>
      </c>
      <c r="AP62" s="8"/>
      <c r="AQ62" s="6" t="str">
        <f>IF(H62&gt;0,LOOKUP(C62,'counts-boys'!A$1:A$16,'counts-boys'!C$1:C$16),0)</f>
        <v>COL</v>
      </c>
      <c r="AR62" s="6">
        <f t="shared" si="85"/>
        <v>1</v>
      </c>
      <c r="AS62" s="6">
        <f t="shared" si="86"/>
        <v>0</v>
      </c>
      <c r="AT62" s="6">
        <f t="shared" si="87"/>
        <v>0</v>
      </c>
      <c r="AU62" s="6">
        <f t="shared" si="88"/>
        <v>0</v>
      </c>
      <c r="AV62" s="6">
        <f t="shared" si="89"/>
        <v>0</v>
      </c>
      <c r="AW62" s="8"/>
      <c r="AX62" s="18" t="str">
        <f t="shared" si="84"/>
        <v/>
      </c>
      <c r="AY62" s="18" t="str">
        <f t="shared" si="84"/>
        <v/>
      </c>
      <c r="AZ62" s="18" t="str">
        <f t="shared" si="84"/>
        <v/>
      </c>
      <c r="BA62" s="18">
        <f t="shared" si="84"/>
        <v>1</v>
      </c>
      <c r="BB62" s="18" t="str">
        <f t="shared" si="84"/>
        <v/>
      </c>
      <c r="BC62" s="18" t="str">
        <f t="shared" si="84"/>
        <v/>
      </c>
      <c r="BD62" s="18" t="str">
        <f t="shared" si="84"/>
        <v/>
      </c>
      <c r="BE62" s="18" t="str">
        <f t="shared" si="84"/>
        <v/>
      </c>
      <c r="BF62" s="18" t="str">
        <f t="shared" si="84"/>
        <v/>
      </c>
      <c r="BG62" s="18" t="str">
        <f t="shared" si="84"/>
        <v/>
      </c>
      <c r="BH62" s="18" t="str">
        <f t="shared" si="84"/>
        <v/>
      </c>
      <c r="BI62" s="18" t="str">
        <f t="shared" si="84"/>
        <v/>
      </c>
      <c r="BJ62" s="18" t="str">
        <f t="shared" si="84"/>
        <v/>
      </c>
      <c r="BK62" s="18" t="str">
        <f t="shared" si="84"/>
        <v/>
      </c>
      <c r="BL62" s="18" t="str">
        <f t="shared" si="84"/>
        <v/>
      </c>
      <c r="BM62" s="18" t="str">
        <f t="shared" si="84"/>
        <v/>
      </c>
      <c r="BN62" s="8"/>
      <c r="BO62" s="8"/>
      <c r="BP62" s="8"/>
      <c r="BQ62" s="8"/>
      <c r="BR62" s="8"/>
      <c r="BS62" s="8"/>
    </row>
    <row r="63" spans="1:71" x14ac:dyDescent="0.2">
      <c r="A63" s="8" t="s">
        <v>196</v>
      </c>
      <c r="B63" s="32" t="s">
        <v>81</v>
      </c>
      <c r="C63" s="33" t="s">
        <v>106</v>
      </c>
      <c r="D63" s="53">
        <v>146</v>
      </c>
      <c r="E63" s="34">
        <v>365</v>
      </c>
      <c r="F63" s="34">
        <v>190</v>
      </c>
      <c r="G63" s="34">
        <v>425</v>
      </c>
      <c r="H63" s="34">
        <f t="shared" si="90"/>
        <v>980</v>
      </c>
      <c r="I63" s="35">
        <f t="shared" si="72"/>
        <v>723.73</v>
      </c>
      <c r="J63" s="36"/>
      <c r="K63" s="18">
        <f t="shared" si="73"/>
        <v>4</v>
      </c>
      <c r="L63" s="35">
        <f t="shared" si="91"/>
        <v>2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8"/>
      <c r="AD63" s="6">
        <f t="shared" si="74"/>
        <v>1</v>
      </c>
      <c r="AE63" s="6">
        <f t="shared" si="75"/>
        <v>2</v>
      </c>
      <c r="AF63" s="6">
        <f t="shared" si="76"/>
        <v>0</v>
      </c>
      <c r="AG63" s="6">
        <f t="shared" si="77"/>
        <v>0</v>
      </c>
      <c r="AH63" s="6">
        <f t="shared" si="78"/>
        <v>0</v>
      </c>
      <c r="AI63" s="6">
        <f t="shared" si="79"/>
        <v>4</v>
      </c>
      <c r="AJ63" s="6">
        <f t="shared" si="80"/>
        <v>4</v>
      </c>
      <c r="AK63" s="6">
        <f t="shared" si="81"/>
        <v>4</v>
      </c>
      <c r="AL63" s="6">
        <f t="shared" si="82"/>
        <v>4</v>
      </c>
      <c r="AM63" s="6">
        <f t="shared" si="83"/>
        <v>0</v>
      </c>
      <c r="AN63" s="8"/>
      <c r="AO63" s="6">
        <f t="shared" si="31"/>
        <v>980</v>
      </c>
      <c r="AP63" s="8"/>
      <c r="AQ63" s="6" t="str">
        <f>IF(H63&gt;0,LOOKUP(C63,'counts-boys'!A$1:A$16,'counts-boys'!C$1:C$16),0)</f>
        <v>CP</v>
      </c>
      <c r="AR63" s="6">
        <f t="shared" si="85"/>
        <v>1</v>
      </c>
      <c r="AS63" s="6">
        <f t="shared" si="86"/>
        <v>2</v>
      </c>
      <c r="AT63" s="6">
        <f t="shared" si="87"/>
        <v>0</v>
      </c>
      <c r="AU63" s="6">
        <f t="shared" si="88"/>
        <v>0</v>
      </c>
      <c r="AV63" s="6">
        <f t="shared" si="89"/>
        <v>0</v>
      </c>
      <c r="AW63" s="8"/>
      <c r="AX63" s="18" t="str">
        <f t="shared" si="84"/>
        <v/>
      </c>
      <c r="AY63" s="18" t="str">
        <f t="shared" si="84"/>
        <v/>
      </c>
      <c r="AZ63" s="18" t="str">
        <f t="shared" si="84"/>
        <v/>
      </c>
      <c r="BA63" s="18" t="str">
        <f t="shared" si="84"/>
        <v/>
      </c>
      <c r="BB63" s="18" t="str">
        <f t="shared" si="84"/>
        <v/>
      </c>
      <c r="BC63" s="18" t="str">
        <f t="shared" si="84"/>
        <v/>
      </c>
      <c r="BD63" s="18" t="str">
        <f t="shared" si="84"/>
        <v/>
      </c>
      <c r="BE63" s="18" t="str">
        <f t="shared" si="84"/>
        <v/>
      </c>
      <c r="BF63" s="18" t="str">
        <f t="shared" si="84"/>
        <v/>
      </c>
      <c r="BG63" s="18" t="str">
        <f t="shared" si="84"/>
        <v/>
      </c>
      <c r="BH63" s="18" t="str">
        <f t="shared" si="84"/>
        <v/>
      </c>
      <c r="BI63" s="18" t="str">
        <f t="shared" si="84"/>
        <v/>
      </c>
      <c r="BJ63" s="18">
        <f t="shared" si="84"/>
        <v>2</v>
      </c>
      <c r="BK63" s="18" t="str">
        <f t="shared" si="84"/>
        <v/>
      </c>
      <c r="BL63" s="18" t="str">
        <f t="shared" si="84"/>
        <v/>
      </c>
      <c r="BM63" s="18" t="str">
        <f t="shared" si="84"/>
        <v/>
      </c>
      <c r="BN63" s="8"/>
      <c r="BO63" s="8"/>
      <c r="BP63" s="8"/>
      <c r="BQ63" s="8"/>
      <c r="BR63" s="8"/>
      <c r="BS63" s="8"/>
    </row>
    <row r="64" spans="1:71" x14ac:dyDescent="0.2">
      <c r="A64" s="44" t="s">
        <v>196</v>
      </c>
      <c r="B64" s="32" t="s">
        <v>343</v>
      </c>
      <c r="C64" s="33" t="s">
        <v>101</v>
      </c>
      <c r="D64" s="53">
        <v>146.1</v>
      </c>
      <c r="E64" s="34">
        <v>325</v>
      </c>
      <c r="F64" s="34">
        <v>240</v>
      </c>
      <c r="G64" s="34">
        <v>375</v>
      </c>
      <c r="H64" s="34">
        <f t="shared" si="90"/>
        <v>940</v>
      </c>
      <c r="I64" s="35">
        <f t="shared" si="72"/>
        <v>694.19</v>
      </c>
      <c r="J64" s="36"/>
      <c r="K64" s="18">
        <f t="shared" si="73"/>
        <v>0</v>
      </c>
      <c r="L64" s="35">
        <f t="shared" si="91"/>
        <v>0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8"/>
      <c r="AD64" s="6">
        <f t="shared" si="74"/>
        <v>0</v>
      </c>
      <c r="AE64" s="6">
        <f t="shared" si="75"/>
        <v>0</v>
      </c>
      <c r="AF64" s="6">
        <f t="shared" si="76"/>
        <v>0</v>
      </c>
      <c r="AG64" s="6">
        <f t="shared" si="77"/>
        <v>0</v>
      </c>
      <c r="AH64" s="6">
        <f t="shared" si="78"/>
        <v>0</v>
      </c>
      <c r="AI64" s="6">
        <f t="shared" si="79"/>
        <v>0</v>
      </c>
      <c r="AJ64" s="6">
        <f t="shared" si="80"/>
        <v>0</v>
      </c>
      <c r="AK64" s="6">
        <f t="shared" si="81"/>
        <v>0</v>
      </c>
      <c r="AL64" s="6">
        <f t="shared" si="82"/>
        <v>0</v>
      </c>
      <c r="AM64" s="6">
        <f t="shared" si="83"/>
        <v>0</v>
      </c>
      <c r="AN64" s="8"/>
      <c r="AO64" s="6">
        <f t="shared" si="31"/>
        <v>940</v>
      </c>
      <c r="AP64" s="8"/>
      <c r="AQ64" s="6" t="str">
        <f>IF(H64&gt;0,LOOKUP(C64,'counts-boys'!A$1:A$16,'counts-boys'!C$1:C$16),0)</f>
        <v>Z-O</v>
      </c>
      <c r="AR64" s="6">
        <f t="shared" si="85"/>
        <v>0</v>
      </c>
      <c r="AS64" s="6">
        <f t="shared" si="86"/>
        <v>0</v>
      </c>
      <c r="AT64" s="6">
        <f t="shared" si="87"/>
        <v>0</v>
      </c>
      <c r="AU64" s="6">
        <f t="shared" si="88"/>
        <v>0</v>
      </c>
      <c r="AV64" s="6">
        <f t="shared" si="89"/>
        <v>0</v>
      </c>
      <c r="AW64" s="8"/>
      <c r="AX64" s="18" t="str">
        <f t="shared" si="84"/>
        <v/>
      </c>
      <c r="AY64" s="18" t="str">
        <f t="shared" si="84"/>
        <v/>
      </c>
      <c r="AZ64" s="18" t="str">
        <f t="shared" si="84"/>
        <v/>
      </c>
      <c r="BA64" s="18" t="str">
        <f t="shared" si="84"/>
        <v/>
      </c>
      <c r="BB64" s="18" t="str">
        <f t="shared" si="84"/>
        <v/>
      </c>
      <c r="BC64" s="18" t="str">
        <f t="shared" si="84"/>
        <v/>
      </c>
      <c r="BD64" s="18" t="str">
        <f t="shared" si="84"/>
        <v/>
      </c>
      <c r="BE64" s="18" t="str">
        <f t="shared" si="84"/>
        <v/>
      </c>
      <c r="BF64" s="18" t="str">
        <f t="shared" si="84"/>
        <v/>
      </c>
      <c r="BG64" s="18" t="str">
        <f t="shared" si="84"/>
        <v/>
      </c>
      <c r="BH64" s="18" t="str">
        <f t="shared" si="84"/>
        <v/>
      </c>
      <c r="BI64" s="18" t="str">
        <f t="shared" si="84"/>
        <v/>
      </c>
      <c r="BJ64" s="18" t="str">
        <f t="shared" si="84"/>
        <v/>
      </c>
      <c r="BK64" s="18" t="str">
        <f t="shared" si="84"/>
        <v/>
      </c>
      <c r="BL64" s="18" t="str">
        <f t="shared" si="84"/>
        <v/>
      </c>
      <c r="BM64" s="18">
        <f t="shared" si="84"/>
        <v>0</v>
      </c>
      <c r="BN64" s="8"/>
      <c r="BO64" s="8"/>
      <c r="BP64" s="8"/>
      <c r="BQ64" s="8"/>
      <c r="BR64" s="8"/>
      <c r="BS64" s="8"/>
    </row>
    <row r="65" spans="1:71" x14ac:dyDescent="0.2">
      <c r="A65" s="8" t="s">
        <v>196</v>
      </c>
      <c r="B65" s="32" t="s">
        <v>123</v>
      </c>
      <c r="C65" s="33" t="s">
        <v>42</v>
      </c>
      <c r="D65" s="53">
        <v>146.19999999999999</v>
      </c>
      <c r="E65" s="34">
        <v>365</v>
      </c>
      <c r="F65" s="34">
        <v>285</v>
      </c>
      <c r="G65" s="34">
        <v>405</v>
      </c>
      <c r="H65" s="34">
        <f t="shared" si="90"/>
        <v>1055</v>
      </c>
      <c r="I65" s="35">
        <f t="shared" si="72"/>
        <v>779.11750000000006</v>
      </c>
      <c r="J65" s="36"/>
      <c r="K65" s="18">
        <f t="shared" si="73"/>
        <v>3</v>
      </c>
      <c r="L65" s="35">
        <f t="shared" si="91"/>
        <v>3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8"/>
      <c r="AD65" s="6">
        <f t="shared" si="74"/>
        <v>1</v>
      </c>
      <c r="AE65" s="6">
        <f t="shared" si="75"/>
        <v>2</v>
      </c>
      <c r="AF65" s="6">
        <f t="shared" si="76"/>
        <v>3</v>
      </c>
      <c r="AG65" s="6">
        <f t="shared" si="77"/>
        <v>0</v>
      </c>
      <c r="AH65" s="6">
        <f t="shared" si="78"/>
        <v>0</v>
      </c>
      <c r="AI65" s="6">
        <f t="shared" si="79"/>
        <v>3</v>
      </c>
      <c r="AJ65" s="6">
        <f t="shared" si="80"/>
        <v>3</v>
      </c>
      <c r="AK65" s="6">
        <f t="shared" si="81"/>
        <v>3</v>
      </c>
      <c r="AL65" s="6">
        <f t="shared" si="82"/>
        <v>0</v>
      </c>
      <c r="AM65" s="6">
        <f t="shared" si="83"/>
        <v>0</v>
      </c>
      <c r="AN65" s="8"/>
      <c r="AO65" s="6">
        <f t="shared" si="31"/>
        <v>1055</v>
      </c>
      <c r="AP65" s="8"/>
      <c r="AQ65" s="6" t="str">
        <f>IF(H65&gt;0,LOOKUP(C65,'counts-boys'!A$1:A$16,'counts-boys'!C$1:C$16),0)</f>
        <v>BEN</v>
      </c>
      <c r="AR65" s="6">
        <f t="shared" si="85"/>
        <v>1</v>
      </c>
      <c r="AS65" s="6">
        <f t="shared" si="86"/>
        <v>2</v>
      </c>
      <c r="AT65" s="6">
        <f t="shared" si="87"/>
        <v>3</v>
      </c>
      <c r="AU65" s="6">
        <f t="shared" si="88"/>
        <v>0</v>
      </c>
      <c r="AV65" s="6">
        <f t="shared" si="89"/>
        <v>0</v>
      </c>
      <c r="AW65" s="8"/>
      <c r="AX65" s="18" t="str">
        <f t="shared" si="84"/>
        <v/>
      </c>
      <c r="AY65" s="18">
        <f t="shared" si="84"/>
        <v>3</v>
      </c>
      <c r="AZ65" s="18" t="str">
        <f t="shared" si="84"/>
        <v/>
      </c>
      <c r="BA65" s="18" t="str">
        <f t="shared" si="84"/>
        <v/>
      </c>
      <c r="BB65" s="18" t="str">
        <f t="shared" si="84"/>
        <v/>
      </c>
      <c r="BC65" s="18" t="str">
        <f t="shared" si="84"/>
        <v/>
      </c>
      <c r="BD65" s="18" t="str">
        <f t="shared" si="84"/>
        <v/>
      </c>
      <c r="BE65" s="18" t="str">
        <f t="shared" si="84"/>
        <v/>
      </c>
      <c r="BF65" s="18" t="str">
        <f t="shared" si="84"/>
        <v/>
      </c>
      <c r="BG65" s="18" t="str">
        <f t="shared" si="84"/>
        <v/>
      </c>
      <c r="BH65" s="18" t="str">
        <f t="shared" si="84"/>
        <v/>
      </c>
      <c r="BI65" s="18" t="str">
        <f t="shared" si="84"/>
        <v/>
      </c>
      <c r="BJ65" s="18" t="str">
        <f t="shared" si="84"/>
        <v/>
      </c>
      <c r="BK65" s="18" t="str">
        <f t="shared" si="84"/>
        <v/>
      </c>
      <c r="BL65" s="18" t="str">
        <f t="shared" si="84"/>
        <v/>
      </c>
      <c r="BM65" s="18" t="str">
        <f t="shared" si="84"/>
        <v/>
      </c>
      <c r="BN65" s="8"/>
      <c r="BO65" s="8"/>
      <c r="BP65" s="8"/>
      <c r="BQ65" s="8"/>
      <c r="BR65" s="8"/>
      <c r="BS65" s="8"/>
    </row>
    <row r="66" spans="1:71" x14ac:dyDescent="0.2">
      <c r="A66" s="44" t="s">
        <v>196</v>
      </c>
      <c r="B66" s="32" t="s">
        <v>261</v>
      </c>
      <c r="C66" s="33" t="s">
        <v>262</v>
      </c>
      <c r="D66" s="53">
        <v>146.30000000000001</v>
      </c>
      <c r="E66" s="34">
        <v>305</v>
      </c>
      <c r="F66" s="34">
        <v>215</v>
      </c>
      <c r="G66" s="34">
        <v>405</v>
      </c>
      <c r="H66" s="34">
        <f t="shared" si="90"/>
        <v>925</v>
      </c>
      <c r="I66" s="35">
        <f t="shared" si="72"/>
        <v>683.11250000000007</v>
      </c>
      <c r="J66" s="36"/>
      <c r="K66" s="18">
        <f t="shared" si="73"/>
        <v>0</v>
      </c>
      <c r="L66" s="35">
        <f t="shared" si="91"/>
        <v>0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8"/>
      <c r="AD66" s="6">
        <f t="shared" si="74"/>
        <v>0</v>
      </c>
      <c r="AE66" s="6">
        <f t="shared" si="75"/>
        <v>0</v>
      </c>
      <c r="AF66" s="6">
        <f t="shared" si="76"/>
        <v>0</v>
      </c>
      <c r="AG66" s="6">
        <f t="shared" si="77"/>
        <v>0</v>
      </c>
      <c r="AH66" s="6">
        <f t="shared" si="78"/>
        <v>0</v>
      </c>
      <c r="AI66" s="6">
        <f t="shared" si="79"/>
        <v>0</v>
      </c>
      <c r="AJ66" s="6">
        <f t="shared" si="80"/>
        <v>0</v>
      </c>
      <c r="AK66" s="6">
        <f t="shared" si="81"/>
        <v>0</v>
      </c>
      <c r="AL66" s="6">
        <f t="shared" si="82"/>
        <v>0</v>
      </c>
      <c r="AM66" s="6">
        <f t="shared" si="83"/>
        <v>0</v>
      </c>
      <c r="AN66" s="8"/>
      <c r="AO66" s="6">
        <f t="shared" si="31"/>
        <v>925</v>
      </c>
      <c r="AP66" s="8"/>
      <c r="AQ66" s="6" t="str">
        <f>IF(H66&gt;0,LOOKUP(C66,'counts-boys'!A$1:A$16,'counts-boys'!C$1:C$16),0)</f>
        <v>MM</v>
      </c>
      <c r="AR66" s="6">
        <f t="shared" si="85"/>
        <v>0</v>
      </c>
      <c r="AS66" s="6">
        <f t="shared" si="86"/>
        <v>0</v>
      </c>
      <c r="AT66" s="6">
        <f t="shared" si="87"/>
        <v>0</v>
      </c>
      <c r="AU66" s="6">
        <f t="shared" si="88"/>
        <v>0</v>
      </c>
      <c r="AV66" s="6">
        <f t="shared" si="89"/>
        <v>0</v>
      </c>
      <c r="AW66" s="8"/>
      <c r="AX66" s="18" t="str">
        <f t="shared" si="84"/>
        <v/>
      </c>
      <c r="AY66" s="18" t="str">
        <f t="shared" si="84"/>
        <v/>
      </c>
      <c r="AZ66" s="18" t="str">
        <f t="shared" si="84"/>
        <v/>
      </c>
      <c r="BA66" s="18" t="str">
        <f t="shared" si="84"/>
        <v/>
      </c>
      <c r="BB66" s="18" t="str">
        <f t="shared" si="84"/>
        <v/>
      </c>
      <c r="BC66" s="18" t="str">
        <f t="shared" si="84"/>
        <v/>
      </c>
      <c r="BD66" s="18" t="str">
        <f t="shared" si="84"/>
        <v/>
      </c>
      <c r="BE66" s="18" t="str">
        <f t="shared" si="84"/>
        <v/>
      </c>
      <c r="BF66" s="18" t="str">
        <f t="shared" si="84"/>
        <v/>
      </c>
      <c r="BG66" s="18">
        <f t="shared" si="84"/>
        <v>0</v>
      </c>
      <c r="BH66" s="18" t="str">
        <f t="shared" si="84"/>
        <v/>
      </c>
      <c r="BI66" s="18" t="str">
        <f t="shared" si="84"/>
        <v/>
      </c>
      <c r="BJ66" s="18" t="str">
        <f t="shared" si="84"/>
        <v/>
      </c>
      <c r="BK66" s="18" t="str">
        <f t="shared" si="84"/>
        <v/>
      </c>
      <c r="BL66" s="18" t="str">
        <f t="shared" si="84"/>
        <v/>
      </c>
      <c r="BM66" s="18" t="str">
        <f t="shared" si="84"/>
        <v/>
      </c>
      <c r="BN66" s="8"/>
      <c r="BO66" s="8"/>
      <c r="BP66" s="8"/>
      <c r="BQ66" s="8"/>
      <c r="BR66" s="8"/>
      <c r="BS66" s="8"/>
    </row>
    <row r="67" spans="1:71" x14ac:dyDescent="0.2">
      <c r="A67" s="8" t="s">
        <v>196</v>
      </c>
      <c r="B67" s="32" t="s">
        <v>126</v>
      </c>
      <c r="C67" s="33" t="s">
        <v>109</v>
      </c>
      <c r="D67" s="53">
        <v>146.6</v>
      </c>
      <c r="E67" s="34">
        <v>340</v>
      </c>
      <c r="F67" s="34">
        <v>185</v>
      </c>
      <c r="G67" s="34">
        <v>425</v>
      </c>
      <c r="H67" s="34">
        <f t="shared" si="71"/>
        <v>950</v>
      </c>
      <c r="I67" s="35">
        <f t="shared" si="72"/>
        <v>701.57500000000005</v>
      </c>
      <c r="J67" s="36"/>
      <c r="K67" s="18">
        <f t="shared" si="73"/>
        <v>0</v>
      </c>
      <c r="L67" s="35">
        <f>MAX(AD67:AH67)</f>
        <v>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8"/>
      <c r="AD67" s="6">
        <f>IF(H67&gt;0,IF(H67&gt;=$J$57,1,AE67),0)</f>
        <v>0</v>
      </c>
      <c r="AE67" s="6">
        <f>IF(H67&gt;0,IF(H67&gt;=$J$56,2,AF67),0)</f>
        <v>0</v>
      </c>
      <c r="AF67" s="6">
        <f>IF(H67&gt;0,IF(H67&gt;=$J$55,3,AG67),0)</f>
        <v>0</v>
      </c>
      <c r="AG67" s="6">
        <f>IF(H67&gt;0,IF(H67&gt;=$J$54,5,AH67),0)</f>
        <v>0</v>
      </c>
      <c r="AH67" s="6">
        <f>IF(H67&gt;0,IF(H67&gt;=$J$53,7,0),0)</f>
        <v>0</v>
      </c>
      <c r="AI67" s="6">
        <f>IF(L67=7,1,AJ67)</f>
        <v>0</v>
      </c>
      <c r="AJ67" s="6">
        <f>IF(L67=5,2,AK67)</f>
        <v>0</v>
      </c>
      <c r="AK67" s="6">
        <f>IF(L67=3,3,AL67)</f>
        <v>0</v>
      </c>
      <c r="AL67" s="6">
        <f>IF(L67=2,4,AM67)</f>
        <v>0</v>
      </c>
      <c r="AM67" s="6">
        <f>IF(L67=1,5,0)</f>
        <v>0</v>
      </c>
      <c r="AN67" s="8"/>
      <c r="AO67" s="6">
        <f t="shared" si="31"/>
        <v>950</v>
      </c>
      <c r="AP67" s="8"/>
      <c r="AQ67" s="6" t="str">
        <f>IF(H67&gt;0,LOOKUP(C67,'counts-boys'!A$1:A$16,'counts-boys'!C$1:C$16),0)</f>
        <v>PLV</v>
      </c>
      <c r="AR67" s="6">
        <f t="shared" si="85"/>
        <v>0</v>
      </c>
      <c r="AS67" s="6">
        <f t="shared" si="86"/>
        <v>0</v>
      </c>
      <c r="AT67" s="6">
        <f t="shared" si="87"/>
        <v>0</v>
      </c>
      <c r="AU67" s="6">
        <f t="shared" si="88"/>
        <v>0</v>
      </c>
      <c r="AV67" s="6">
        <f t="shared" si="89"/>
        <v>0</v>
      </c>
      <c r="AW67" s="8"/>
      <c r="AX67" s="18" t="str">
        <f t="shared" si="84"/>
        <v/>
      </c>
      <c r="AY67" s="18" t="str">
        <f t="shared" si="84"/>
        <v/>
      </c>
      <c r="AZ67" s="18" t="str">
        <f t="shared" si="84"/>
        <v/>
      </c>
      <c r="BA67" s="18" t="str">
        <f t="shared" si="84"/>
        <v/>
      </c>
      <c r="BB67" s="18" t="str">
        <f t="shared" si="84"/>
        <v/>
      </c>
      <c r="BC67" s="18" t="str">
        <f t="shared" si="84"/>
        <v/>
      </c>
      <c r="BD67" s="18" t="str">
        <f t="shared" si="84"/>
        <v/>
      </c>
      <c r="BE67" s="18" t="str">
        <f t="shared" si="84"/>
        <v/>
      </c>
      <c r="BF67" s="18" t="str">
        <f t="shared" si="84"/>
        <v/>
      </c>
      <c r="BG67" s="18" t="str">
        <f t="shared" si="84"/>
        <v/>
      </c>
      <c r="BH67" s="18" t="str">
        <f t="shared" si="84"/>
        <v/>
      </c>
      <c r="BI67" s="18">
        <f t="shared" si="84"/>
        <v>0</v>
      </c>
      <c r="BJ67" s="18" t="str">
        <f t="shared" si="84"/>
        <v/>
      </c>
      <c r="BK67" s="18" t="str">
        <f t="shared" si="84"/>
        <v/>
      </c>
      <c r="BL67" s="18" t="str">
        <f t="shared" si="84"/>
        <v/>
      </c>
      <c r="BM67" s="18" t="str">
        <f t="shared" si="84"/>
        <v/>
      </c>
      <c r="BN67" s="8"/>
      <c r="BO67" s="8"/>
      <c r="BP67" s="8"/>
      <c r="BQ67" s="8"/>
      <c r="BR67" s="8"/>
      <c r="BS67" s="8"/>
    </row>
    <row r="68" spans="1:71" x14ac:dyDescent="0.2">
      <c r="A68" s="44"/>
      <c r="B68" s="32" t="s">
        <v>274</v>
      </c>
      <c r="C68" s="33" t="s">
        <v>106</v>
      </c>
      <c r="D68" s="53">
        <v>147</v>
      </c>
      <c r="E68" s="34">
        <v>335</v>
      </c>
      <c r="F68" s="34">
        <v>155</v>
      </c>
      <c r="G68" s="34">
        <v>285</v>
      </c>
      <c r="H68" s="34">
        <f t="shared" ref="H68:H73" si="92">SUM(E68:G68)</f>
        <v>775</v>
      </c>
      <c r="I68" s="35">
        <f t="shared" si="72"/>
        <v>568.77250000000004</v>
      </c>
      <c r="J68" s="36"/>
      <c r="K68" s="18">
        <f t="shared" si="73"/>
        <v>0</v>
      </c>
      <c r="L68" s="35">
        <f t="shared" ref="L68:L73" si="93">MAX(AD68:AH68)</f>
        <v>0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8"/>
      <c r="AD68" s="6">
        <f t="shared" ref="AD68:AD73" si="94">IF(H68&gt;0,IF(H68&gt;=$J$57,1,AE68),0)</f>
        <v>0</v>
      </c>
      <c r="AE68" s="6">
        <f t="shared" ref="AE68:AE73" si="95">IF(H68&gt;0,IF(H68&gt;=$J$56,2,AF68),0)</f>
        <v>0</v>
      </c>
      <c r="AF68" s="6">
        <f t="shared" ref="AF68:AF73" si="96">IF(H68&gt;0,IF(H68&gt;=$J$55,3,AG68),0)</f>
        <v>0</v>
      </c>
      <c r="AG68" s="6">
        <f t="shared" ref="AG68:AG73" si="97">IF(H68&gt;0,IF(H68&gt;=$J$54,5,AH68),0)</f>
        <v>0</v>
      </c>
      <c r="AH68" s="6">
        <f t="shared" ref="AH68:AH73" si="98">IF(H68&gt;0,IF(H68&gt;=$J$53,7,0),0)</f>
        <v>0</v>
      </c>
      <c r="AI68" s="6">
        <f t="shared" ref="AI68:AI73" si="99">IF(L68=7,1,AJ68)</f>
        <v>0</v>
      </c>
      <c r="AJ68" s="6">
        <f t="shared" ref="AJ68:AJ73" si="100">IF(L68=5,2,AK68)</f>
        <v>0</v>
      </c>
      <c r="AK68" s="6">
        <f t="shared" ref="AK68:AK73" si="101">IF(L68=3,3,AL68)</f>
        <v>0</v>
      </c>
      <c r="AL68" s="6">
        <f t="shared" ref="AL68:AL73" si="102">IF(L68=2,4,AM68)</f>
        <v>0</v>
      </c>
      <c r="AM68" s="6">
        <f t="shared" ref="AM68:AM73" si="103">IF(L68=1,5,0)</f>
        <v>0</v>
      </c>
      <c r="AN68" s="8"/>
      <c r="AO68" s="6" t="str">
        <f t="shared" si="31"/>
        <v/>
      </c>
      <c r="AP68" s="8"/>
      <c r="AQ68" s="6" t="str">
        <f>IF(H68&gt;0,LOOKUP(C68,'counts-boys'!A$1:A$16,'counts-boys'!C$1:C$16),0)</f>
        <v>CP</v>
      </c>
      <c r="AR68" s="6">
        <f t="shared" si="85"/>
        <v>0</v>
      </c>
      <c r="AS68" s="6">
        <f t="shared" si="86"/>
        <v>0</v>
      </c>
      <c r="AT68" s="6">
        <f t="shared" si="87"/>
        <v>0</v>
      </c>
      <c r="AU68" s="6">
        <f t="shared" si="88"/>
        <v>0</v>
      </c>
      <c r="AV68" s="6">
        <f t="shared" si="89"/>
        <v>0</v>
      </c>
      <c r="AW68" s="8"/>
      <c r="AX68" s="18" t="str">
        <f t="shared" si="84"/>
        <v/>
      </c>
      <c r="AY68" s="18" t="str">
        <f t="shared" si="84"/>
        <v/>
      </c>
      <c r="AZ68" s="18" t="str">
        <f t="shared" si="84"/>
        <v/>
      </c>
      <c r="BA68" s="18" t="str">
        <f t="shared" si="84"/>
        <v/>
      </c>
      <c r="BB68" s="18" t="str">
        <f t="shared" si="84"/>
        <v/>
      </c>
      <c r="BC68" s="18" t="str">
        <f t="shared" si="84"/>
        <v/>
      </c>
      <c r="BD68" s="18" t="str">
        <f t="shared" si="84"/>
        <v/>
      </c>
      <c r="BE68" s="18" t="str">
        <f t="shared" si="84"/>
        <v/>
      </c>
      <c r="BF68" s="18" t="str">
        <f t="shared" si="84"/>
        <v/>
      </c>
      <c r="BG68" s="18" t="str">
        <f t="shared" si="84"/>
        <v/>
      </c>
      <c r="BH68" s="18" t="str">
        <f t="shared" ref="BH68" si="104">IF($AQ68=BH$7,MAX($AR68:$AV68),"")</f>
        <v/>
      </c>
      <c r="BI68" s="18" t="str">
        <f t="shared" si="84"/>
        <v/>
      </c>
      <c r="BJ68" s="18">
        <f t="shared" si="84"/>
        <v>0</v>
      </c>
      <c r="BK68" s="18" t="str">
        <f t="shared" si="84"/>
        <v/>
      </c>
      <c r="BL68" s="18" t="str">
        <f t="shared" si="84"/>
        <v/>
      </c>
      <c r="BM68" s="18" t="str">
        <f t="shared" si="84"/>
        <v/>
      </c>
      <c r="BN68" s="8"/>
      <c r="BO68" s="8"/>
      <c r="BP68" s="8"/>
      <c r="BQ68" s="8"/>
      <c r="BR68" s="8"/>
      <c r="BS68" s="8"/>
    </row>
    <row r="69" spans="1:71" x14ac:dyDescent="0.2">
      <c r="A69" s="8"/>
      <c r="B69" s="32" t="s">
        <v>100</v>
      </c>
      <c r="C69" s="33" t="s">
        <v>106</v>
      </c>
      <c r="D69" s="53">
        <v>147.9</v>
      </c>
      <c r="E69" s="34">
        <v>290</v>
      </c>
      <c r="F69" s="34">
        <v>175</v>
      </c>
      <c r="G69" s="34">
        <v>290</v>
      </c>
      <c r="H69" s="34">
        <f t="shared" si="92"/>
        <v>755</v>
      </c>
      <c r="I69" s="35">
        <f t="shared" si="72"/>
        <v>554.09450000000004</v>
      </c>
      <c r="J69" s="36"/>
      <c r="K69" s="18">
        <f t="shared" si="73"/>
        <v>0</v>
      </c>
      <c r="L69" s="35">
        <f t="shared" si="93"/>
        <v>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8"/>
      <c r="AD69" s="6">
        <f t="shared" si="94"/>
        <v>0</v>
      </c>
      <c r="AE69" s="6">
        <f t="shared" si="95"/>
        <v>0</v>
      </c>
      <c r="AF69" s="6">
        <f t="shared" si="96"/>
        <v>0</v>
      </c>
      <c r="AG69" s="6">
        <f t="shared" si="97"/>
        <v>0</v>
      </c>
      <c r="AH69" s="6">
        <f t="shared" si="98"/>
        <v>0</v>
      </c>
      <c r="AI69" s="6">
        <f t="shared" si="99"/>
        <v>0</v>
      </c>
      <c r="AJ69" s="6">
        <f t="shared" si="100"/>
        <v>0</v>
      </c>
      <c r="AK69" s="6">
        <f t="shared" si="101"/>
        <v>0</v>
      </c>
      <c r="AL69" s="6">
        <f t="shared" si="102"/>
        <v>0</v>
      </c>
      <c r="AM69" s="6">
        <f t="shared" si="103"/>
        <v>0</v>
      </c>
      <c r="AN69" s="8"/>
      <c r="AO69" s="6" t="str">
        <f t="shared" si="31"/>
        <v/>
      </c>
      <c r="AP69" s="8"/>
      <c r="AQ69" s="6" t="str">
        <f>IF(H69&gt;0,LOOKUP(C69,'counts-boys'!A$1:A$16,'counts-boys'!C$1:C$16),0)</f>
        <v>CP</v>
      </c>
      <c r="AR69" s="6">
        <f t="shared" si="85"/>
        <v>0</v>
      </c>
      <c r="AS69" s="6">
        <f t="shared" si="86"/>
        <v>0</v>
      </c>
      <c r="AT69" s="6">
        <f t="shared" si="87"/>
        <v>0</v>
      </c>
      <c r="AU69" s="6">
        <f t="shared" si="88"/>
        <v>0</v>
      </c>
      <c r="AV69" s="6">
        <f t="shared" si="89"/>
        <v>0</v>
      </c>
      <c r="AW69" s="8"/>
      <c r="AX69" s="18" t="str">
        <f t="shared" ref="AX69:BM76" si="105">IF($AQ69=AX$7,MAX($AR69:$AV69),"")</f>
        <v/>
      </c>
      <c r="AY69" s="18" t="str">
        <f t="shared" si="105"/>
        <v/>
      </c>
      <c r="AZ69" s="18" t="str">
        <f t="shared" si="105"/>
        <v/>
      </c>
      <c r="BA69" s="18" t="str">
        <f t="shared" si="105"/>
        <v/>
      </c>
      <c r="BB69" s="18" t="str">
        <f t="shared" si="105"/>
        <v/>
      </c>
      <c r="BC69" s="18" t="str">
        <f t="shared" si="105"/>
        <v/>
      </c>
      <c r="BD69" s="18" t="str">
        <f t="shared" si="105"/>
        <v/>
      </c>
      <c r="BE69" s="18" t="str">
        <f t="shared" si="105"/>
        <v/>
      </c>
      <c r="BF69" s="18" t="str">
        <f t="shared" si="105"/>
        <v/>
      </c>
      <c r="BG69" s="18" t="str">
        <f t="shared" si="105"/>
        <v/>
      </c>
      <c r="BH69" s="18" t="str">
        <f t="shared" si="105"/>
        <v/>
      </c>
      <c r="BI69" s="18" t="str">
        <f t="shared" si="105"/>
        <v/>
      </c>
      <c r="BJ69" s="18">
        <f t="shared" si="105"/>
        <v>0</v>
      </c>
      <c r="BK69" s="18" t="str">
        <f t="shared" si="105"/>
        <v/>
      </c>
      <c r="BL69" s="18" t="str">
        <f t="shared" si="105"/>
        <v/>
      </c>
      <c r="BM69" s="18" t="str">
        <f t="shared" si="105"/>
        <v/>
      </c>
      <c r="BN69" s="8"/>
      <c r="BO69" s="8"/>
      <c r="BP69" s="8"/>
      <c r="BQ69" s="8"/>
      <c r="BR69" s="8"/>
      <c r="BS69" s="8"/>
    </row>
    <row r="70" spans="1:71" ht="13.5" thickBot="1" x14ac:dyDescent="0.25">
      <c r="A70" s="8" t="s">
        <v>196</v>
      </c>
      <c r="B70" s="32" t="s">
        <v>124</v>
      </c>
      <c r="C70" s="33" t="s">
        <v>106</v>
      </c>
      <c r="D70" s="53">
        <v>148.30000000000001</v>
      </c>
      <c r="E70" s="34">
        <v>385</v>
      </c>
      <c r="F70" s="34">
        <v>220</v>
      </c>
      <c r="G70" s="34">
        <v>455</v>
      </c>
      <c r="H70" s="34">
        <f t="shared" si="92"/>
        <v>1060</v>
      </c>
      <c r="I70" s="35">
        <f t="shared" si="72"/>
        <v>773.1640000000001</v>
      </c>
      <c r="J70" s="36"/>
      <c r="K70" s="18">
        <f t="shared" si="73"/>
        <v>2</v>
      </c>
      <c r="L70" s="35">
        <f t="shared" si="93"/>
        <v>5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8"/>
      <c r="AD70" s="6">
        <f t="shared" si="94"/>
        <v>1</v>
      </c>
      <c r="AE70" s="6">
        <f t="shared" si="95"/>
        <v>2</v>
      </c>
      <c r="AF70" s="6">
        <f t="shared" si="96"/>
        <v>3</v>
      </c>
      <c r="AG70" s="6">
        <f t="shared" si="97"/>
        <v>5</v>
      </c>
      <c r="AH70" s="6">
        <f t="shared" si="98"/>
        <v>0</v>
      </c>
      <c r="AI70" s="6">
        <f t="shared" si="99"/>
        <v>2</v>
      </c>
      <c r="AJ70" s="6">
        <f t="shared" si="100"/>
        <v>2</v>
      </c>
      <c r="AK70" s="6">
        <f t="shared" si="101"/>
        <v>0</v>
      </c>
      <c r="AL70" s="6">
        <f t="shared" si="102"/>
        <v>0</v>
      </c>
      <c r="AM70" s="6">
        <f t="shared" si="103"/>
        <v>0</v>
      </c>
      <c r="AN70" s="8"/>
      <c r="AO70" s="6">
        <f t="shared" si="31"/>
        <v>1060</v>
      </c>
      <c r="AP70" s="8"/>
      <c r="AQ70" s="6" t="str">
        <f>IF(H70&gt;0,LOOKUP(C70,'counts-boys'!A$1:A$16,'counts-boys'!C$1:C$16),0)</f>
        <v>CP</v>
      </c>
      <c r="AR70" s="6">
        <f t="shared" si="85"/>
        <v>1</v>
      </c>
      <c r="AS70" s="6">
        <f t="shared" si="86"/>
        <v>2</v>
      </c>
      <c r="AT70" s="6">
        <f t="shared" si="87"/>
        <v>3</v>
      </c>
      <c r="AU70" s="6">
        <f t="shared" si="88"/>
        <v>5</v>
      </c>
      <c r="AV70" s="6">
        <f t="shared" si="89"/>
        <v>0</v>
      </c>
      <c r="AW70" s="8"/>
      <c r="AX70" s="18" t="str">
        <f t="shared" si="105"/>
        <v/>
      </c>
      <c r="AY70" s="18" t="str">
        <f t="shared" si="105"/>
        <v/>
      </c>
      <c r="AZ70" s="18" t="str">
        <f t="shared" si="105"/>
        <v/>
      </c>
      <c r="BA70" s="18" t="str">
        <f t="shared" si="105"/>
        <v/>
      </c>
      <c r="BB70" s="18" t="str">
        <f t="shared" si="105"/>
        <v/>
      </c>
      <c r="BC70" s="18" t="str">
        <f t="shared" si="105"/>
        <v/>
      </c>
      <c r="BD70" s="18" t="str">
        <f t="shared" si="105"/>
        <v/>
      </c>
      <c r="BE70" s="18" t="str">
        <f t="shared" si="105"/>
        <v/>
      </c>
      <c r="BF70" s="18" t="str">
        <f t="shared" si="105"/>
        <v/>
      </c>
      <c r="BG70" s="18" t="str">
        <f t="shared" si="105"/>
        <v/>
      </c>
      <c r="BH70" s="18" t="str">
        <f t="shared" si="105"/>
        <v/>
      </c>
      <c r="BI70" s="18" t="str">
        <f t="shared" si="105"/>
        <v/>
      </c>
      <c r="BJ70" s="18">
        <f t="shared" si="105"/>
        <v>5</v>
      </c>
      <c r="BK70" s="18" t="str">
        <f t="shared" si="105"/>
        <v/>
      </c>
      <c r="BL70" s="18" t="str">
        <f t="shared" si="105"/>
        <v/>
      </c>
      <c r="BM70" s="18" t="str">
        <f t="shared" si="105"/>
        <v/>
      </c>
      <c r="BN70" s="8"/>
      <c r="BO70" s="8"/>
      <c r="BP70" s="8"/>
      <c r="BQ70" s="8"/>
      <c r="BR70" s="8"/>
      <c r="BS70" s="8"/>
    </row>
    <row r="71" spans="1:71" hidden="1" x14ac:dyDescent="0.2">
      <c r="A71" s="8"/>
      <c r="B71" s="32"/>
      <c r="C71" s="33"/>
      <c r="D71" s="55"/>
      <c r="E71" s="34"/>
      <c r="F71" s="34"/>
      <c r="G71" s="34"/>
      <c r="H71" s="34">
        <f t="shared" si="92"/>
        <v>0</v>
      </c>
      <c r="I71" s="35">
        <f t="shared" si="72"/>
        <v>0</v>
      </c>
      <c r="J71" s="36"/>
      <c r="K71" s="18">
        <f t="shared" si="73"/>
        <v>0</v>
      </c>
      <c r="L71" s="35">
        <f t="shared" si="93"/>
        <v>0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8"/>
      <c r="AD71" s="6">
        <f t="shared" si="94"/>
        <v>0</v>
      </c>
      <c r="AE71" s="6">
        <f t="shared" si="95"/>
        <v>0</v>
      </c>
      <c r="AF71" s="6">
        <f t="shared" si="96"/>
        <v>0</v>
      </c>
      <c r="AG71" s="6">
        <f t="shared" si="97"/>
        <v>0</v>
      </c>
      <c r="AH71" s="6">
        <f t="shared" si="98"/>
        <v>0</v>
      </c>
      <c r="AI71" s="6">
        <f t="shared" si="99"/>
        <v>0</v>
      </c>
      <c r="AJ71" s="6">
        <f t="shared" si="100"/>
        <v>0</v>
      </c>
      <c r="AK71" s="6">
        <f t="shared" si="101"/>
        <v>0</v>
      </c>
      <c r="AL71" s="6">
        <f t="shared" si="102"/>
        <v>0</v>
      </c>
      <c r="AM71" s="6">
        <f t="shared" si="103"/>
        <v>0</v>
      </c>
      <c r="AN71" s="8"/>
      <c r="AO71" s="6" t="str">
        <f t="shared" si="31"/>
        <v/>
      </c>
      <c r="AP71" s="8"/>
      <c r="AQ71" s="6">
        <f>IF(H71&gt;0,LOOKUP(C71,'counts-boys'!A$1:A$16,'counts-boys'!C$1:C$16),0)</f>
        <v>0</v>
      </c>
      <c r="AR71" s="6">
        <f t="shared" si="85"/>
        <v>0</v>
      </c>
      <c r="AS71" s="6">
        <f t="shared" si="86"/>
        <v>0</v>
      </c>
      <c r="AT71" s="6">
        <f t="shared" si="87"/>
        <v>0</v>
      </c>
      <c r="AU71" s="6">
        <f t="shared" si="88"/>
        <v>0</v>
      </c>
      <c r="AV71" s="6">
        <f t="shared" si="89"/>
        <v>0</v>
      </c>
      <c r="AW71" s="8"/>
      <c r="AX71" s="18" t="str">
        <f t="shared" si="105"/>
        <v/>
      </c>
      <c r="AY71" s="18" t="str">
        <f t="shared" si="105"/>
        <v/>
      </c>
      <c r="AZ71" s="18" t="str">
        <f t="shared" si="105"/>
        <v/>
      </c>
      <c r="BA71" s="18" t="str">
        <f t="shared" si="105"/>
        <v/>
      </c>
      <c r="BB71" s="18" t="str">
        <f t="shared" si="105"/>
        <v/>
      </c>
      <c r="BC71" s="18" t="str">
        <f t="shared" si="105"/>
        <v/>
      </c>
      <c r="BD71" s="18" t="str">
        <f t="shared" si="105"/>
        <v/>
      </c>
      <c r="BE71" s="18" t="str">
        <f t="shared" si="105"/>
        <v/>
      </c>
      <c r="BF71" s="18" t="str">
        <f t="shared" si="105"/>
        <v/>
      </c>
      <c r="BG71" s="18" t="str">
        <f t="shared" si="105"/>
        <v/>
      </c>
      <c r="BH71" s="18" t="str">
        <f t="shared" si="105"/>
        <v/>
      </c>
      <c r="BI71" s="18" t="str">
        <f t="shared" si="105"/>
        <v/>
      </c>
      <c r="BJ71" s="18" t="str">
        <f t="shared" si="105"/>
        <v/>
      </c>
      <c r="BK71" s="18" t="str">
        <f t="shared" si="105"/>
        <v/>
      </c>
      <c r="BL71" s="18" t="str">
        <f t="shared" si="105"/>
        <v/>
      </c>
      <c r="BM71" s="18" t="str">
        <f t="shared" si="105"/>
        <v/>
      </c>
      <c r="BN71" s="8"/>
      <c r="BO71" s="8"/>
      <c r="BP71" s="8"/>
      <c r="BQ71" s="8"/>
      <c r="BR71" s="8"/>
      <c r="BS71" s="8"/>
    </row>
    <row r="72" spans="1:71" hidden="1" x14ac:dyDescent="0.2">
      <c r="A72" s="44"/>
      <c r="B72" s="32"/>
      <c r="C72" s="33"/>
      <c r="D72" s="55"/>
      <c r="E72" s="34"/>
      <c r="F72" s="34"/>
      <c r="G72" s="34"/>
      <c r="H72" s="34">
        <f t="shared" si="92"/>
        <v>0</v>
      </c>
      <c r="I72" s="35">
        <f t="shared" si="72"/>
        <v>0</v>
      </c>
      <c r="J72" s="36"/>
      <c r="K72" s="18">
        <f t="shared" si="73"/>
        <v>0</v>
      </c>
      <c r="L72" s="35">
        <f t="shared" si="93"/>
        <v>0</v>
      </c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8"/>
      <c r="AD72" s="6">
        <f t="shared" si="94"/>
        <v>0</v>
      </c>
      <c r="AE72" s="6">
        <f t="shared" si="95"/>
        <v>0</v>
      </c>
      <c r="AF72" s="6">
        <f t="shared" si="96"/>
        <v>0</v>
      </c>
      <c r="AG72" s="6">
        <f t="shared" si="97"/>
        <v>0</v>
      </c>
      <c r="AH72" s="6">
        <f t="shared" si="98"/>
        <v>0</v>
      </c>
      <c r="AI72" s="6">
        <f t="shared" si="99"/>
        <v>0</v>
      </c>
      <c r="AJ72" s="6">
        <f t="shared" si="100"/>
        <v>0</v>
      </c>
      <c r="AK72" s="6">
        <f t="shared" si="101"/>
        <v>0</v>
      </c>
      <c r="AL72" s="6">
        <f t="shared" si="102"/>
        <v>0</v>
      </c>
      <c r="AM72" s="6">
        <f t="shared" si="103"/>
        <v>0</v>
      </c>
      <c r="AN72" s="8"/>
      <c r="AO72" s="6" t="str">
        <f t="shared" si="31"/>
        <v/>
      </c>
      <c r="AP72" s="8"/>
      <c r="AQ72" s="6">
        <f>IF(H72&gt;0,LOOKUP(C72,'counts-boys'!A$1:A$16,'counts-boys'!C$1:C$16),0)</f>
        <v>0</v>
      </c>
      <c r="AR72" s="6">
        <f t="shared" si="85"/>
        <v>0</v>
      </c>
      <c r="AS72" s="6">
        <f t="shared" si="86"/>
        <v>0</v>
      </c>
      <c r="AT72" s="6">
        <f t="shared" si="87"/>
        <v>0</v>
      </c>
      <c r="AU72" s="6">
        <f t="shared" si="88"/>
        <v>0</v>
      </c>
      <c r="AV72" s="6">
        <f t="shared" si="89"/>
        <v>0</v>
      </c>
      <c r="AW72" s="8"/>
      <c r="AX72" s="18" t="str">
        <f t="shared" si="105"/>
        <v/>
      </c>
      <c r="AY72" s="18" t="str">
        <f t="shared" si="105"/>
        <v/>
      </c>
      <c r="AZ72" s="18" t="str">
        <f t="shared" si="105"/>
        <v/>
      </c>
      <c r="BA72" s="18" t="str">
        <f t="shared" si="105"/>
        <v/>
      </c>
      <c r="BB72" s="18" t="str">
        <f t="shared" si="105"/>
        <v/>
      </c>
      <c r="BC72" s="18" t="str">
        <f t="shared" si="105"/>
        <v/>
      </c>
      <c r="BD72" s="18" t="str">
        <f t="shared" si="105"/>
        <v/>
      </c>
      <c r="BE72" s="18" t="str">
        <f t="shared" si="105"/>
        <v/>
      </c>
      <c r="BF72" s="18" t="str">
        <f t="shared" si="105"/>
        <v/>
      </c>
      <c r="BG72" s="18" t="str">
        <f t="shared" si="105"/>
        <v/>
      </c>
      <c r="BH72" s="18" t="str">
        <f t="shared" si="105"/>
        <v/>
      </c>
      <c r="BI72" s="18" t="str">
        <f t="shared" si="105"/>
        <v/>
      </c>
      <c r="BJ72" s="18" t="str">
        <f t="shared" si="105"/>
        <v/>
      </c>
      <c r="BK72" s="18" t="str">
        <f t="shared" si="105"/>
        <v/>
      </c>
      <c r="BL72" s="18" t="str">
        <f t="shared" si="105"/>
        <v/>
      </c>
      <c r="BM72" s="18" t="str">
        <f t="shared" si="105"/>
        <v/>
      </c>
      <c r="BN72" s="8"/>
      <c r="BO72" s="8"/>
      <c r="BP72" s="8"/>
      <c r="BQ72" s="8"/>
      <c r="BR72" s="8"/>
      <c r="BS72" s="8"/>
    </row>
    <row r="73" spans="1:71" hidden="1" x14ac:dyDescent="0.2">
      <c r="A73" s="44"/>
      <c r="B73" s="32"/>
      <c r="C73" s="33"/>
      <c r="D73" s="55"/>
      <c r="E73" s="34"/>
      <c r="F73" s="34"/>
      <c r="G73" s="34"/>
      <c r="H73" s="34">
        <f t="shared" si="92"/>
        <v>0</v>
      </c>
      <c r="I73" s="35">
        <f t="shared" si="72"/>
        <v>0</v>
      </c>
      <c r="J73" s="36"/>
      <c r="K73" s="18">
        <f t="shared" si="73"/>
        <v>0</v>
      </c>
      <c r="L73" s="35">
        <f t="shared" si="93"/>
        <v>0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8"/>
      <c r="AD73" s="6">
        <f t="shared" si="94"/>
        <v>0</v>
      </c>
      <c r="AE73" s="6">
        <f t="shared" si="95"/>
        <v>0</v>
      </c>
      <c r="AF73" s="6">
        <f t="shared" si="96"/>
        <v>0</v>
      </c>
      <c r="AG73" s="6">
        <f t="shared" si="97"/>
        <v>0</v>
      </c>
      <c r="AH73" s="6">
        <f t="shared" si="98"/>
        <v>0</v>
      </c>
      <c r="AI73" s="6">
        <f t="shared" si="99"/>
        <v>0</v>
      </c>
      <c r="AJ73" s="6">
        <f t="shared" si="100"/>
        <v>0</v>
      </c>
      <c r="AK73" s="6">
        <f t="shared" si="101"/>
        <v>0</v>
      </c>
      <c r="AL73" s="6">
        <f t="shared" si="102"/>
        <v>0</v>
      </c>
      <c r="AM73" s="6">
        <f t="shared" si="103"/>
        <v>0</v>
      </c>
      <c r="AN73" s="8"/>
      <c r="AO73" s="6" t="str">
        <f t="shared" si="31"/>
        <v/>
      </c>
      <c r="AP73" s="8"/>
      <c r="AQ73" s="6">
        <f>IF(H73&gt;0,LOOKUP(C73,'counts-boys'!A$1:A$16,'counts-boys'!C$1:C$16),0)</f>
        <v>0</v>
      </c>
      <c r="AR73" s="6">
        <f t="shared" si="85"/>
        <v>0</v>
      </c>
      <c r="AS73" s="6">
        <f t="shared" si="86"/>
        <v>0</v>
      </c>
      <c r="AT73" s="6">
        <f t="shared" si="87"/>
        <v>0</v>
      </c>
      <c r="AU73" s="6">
        <f t="shared" si="88"/>
        <v>0</v>
      </c>
      <c r="AV73" s="6">
        <f t="shared" si="89"/>
        <v>0</v>
      </c>
      <c r="AW73" s="8"/>
      <c r="AX73" s="18" t="str">
        <f t="shared" si="105"/>
        <v/>
      </c>
      <c r="AY73" s="18" t="str">
        <f t="shared" si="105"/>
        <v/>
      </c>
      <c r="AZ73" s="18" t="str">
        <f t="shared" si="105"/>
        <v/>
      </c>
      <c r="BA73" s="18" t="str">
        <f t="shared" si="105"/>
        <v/>
      </c>
      <c r="BB73" s="18" t="str">
        <f t="shared" si="105"/>
        <v/>
      </c>
      <c r="BC73" s="18" t="str">
        <f t="shared" si="105"/>
        <v/>
      </c>
      <c r="BD73" s="18" t="str">
        <f t="shared" si="105"/>
        <v/>
      </c>
      <c r="BE73" s="18" t="str">
        <f t="shared" si="105"/>
        <v/>
      </c>
      <c r="BF73" s="18" t="str">
        <f t="shared" si="105"/>
        <v/>
      </c>
      <c r="BG73" s="18" t="str">
        <f t="shared" si="105"/>
        <v/>
      </c>
      <c r="BH73" s="18" t="str">
        <f t="shared" si="105"/>
        <v/>
      </c>
      <c r="BI73" s="18" t="str">
        <f t="shared" si="105"/>
        <v/>
      </c>
      <c r="BJ73" s="18" t="str">
        <f t="shared" si="105"/>
        <v/>
      </c>
      <c r="BK73" s="18" t="str">
        <f t="shared" si="105"/>
        <v/>
      </c>
      <c r="BL73" s="18" t="str">
        <f t="shared" si="105"/>
        <v/>
      </c>
      <c r="BM73" s="18" t="str">
        <f t="shared" si="105"/>
        <v/>
      </c>
      <c r="BN73" s="8"/>
      <c r="BO73" s="8"/>
      <c r="BP73" s="8"/>
      <c r="BQ73" s="8"/>
      <c r="BR73" s="8"/>
      <c r="BS73" s="8"/>
    </row>
    <row r="74" spans="1:71" hidden="1" x14ac:dyDescent="0.2">
      <c r="A74" s="8"/>
      <c r="B74" s="32"/>
      <c r="C74" s="33"/>
      <c r="D74" s="53"/>
      <c r="E74" s="34"/>
      <c r="F74" s="34"/>
      <c r="G74" s="34"/>
      <c r="H74" s="34">
        <f>SUM(E74:G74)</f>
        <v>0</v>
      </c>
      <c r="I74" s="35">
        <f t="shared" si="72"/>
        <v>0</v>
      </c>
      <c r="J74" s="36"/>
      <c r="K74" s="18">
        <f>MAX(AI74:AM74)</f>
        <v>0</v>
      </c>
      <c r="L74" s="35">
        <f>MAX(AD74:AH74)</f>
        <v>0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8"/>
      <c r="AD74" s="6">
        <f>IF(H74&gt;0,IF(H74&gt;=$J$57,1,AE74),0)</f>
        <v>0</v>
      </c>
      <c r="AE74" s="6">
        <f>IF(H74&gt;0,IF(H74&gt;=$J$56,2,AF74),0)</f>
        <v>0</v>
      </c>
      <c r="AF74" s="6">
        <f>IF(H74&gt;0,IF(H74&gt;=$J$55,3,AG74),0)</f>
        <v>0</v>
      </c>
      <c r="AG74" s="6">
        <f>IF(H74&gt;0,IF(H74&gt;=$J$54,5,AH74),0)</f>
        <v>0</v>
      </c>
      <c r="AH74" s="6">
        <f>IF(H74&gt;0,IF(H74&gt;=$J$53,7,0),0)</f>
        <v>0</v>
      </c>
      <c r="AI74" s="6">
        <f>IF(L74=7,1,AJ74)</f>
        <v>0</v>
      </c>
      <c r="AJ74" s="6">
        <f>IF(L74=5,2,AK74)</f>
        <v>0</v>
      </c>
      <c r="AK74" s="6">
        <f>IF(L74=3,3,AL74)</f>
        <v>0</v>
      </c>
      <c r="AL74" s="6">
        <f>IF(L74=2,4,AM74)</f>
        <v>0</v>
      </c>
      <c r="AM74" s="6">
        <f>IF(L74=1,5,0)</f>
        <v>0</v>
      </c>
      <c r="AN74" s="8"/>
      <c r="AO74" s="6" t="str">
        <f t="shared" si="31"/>
        <v/>
      </c>
      <c r="AP74" s="8"/>
      <c r="AQ74" s="6">
        <f>IF(H74&gt;0,LOOKUP(C74,'counts-boys'!A$1:A$16,'counts-boys'!C$1:C$16),0)</f>
        <v>0</v>
      </c>
      <c r="AR74" s="6">
        <f t="shared" si="85"/>
        <v>0</v>
      </c>
      <c r="AS74" s="6">
        <f t="shared" si="86"/>
        <v>0</v>
      </c>
      <c r="AT74" s="6">
        <f t="shared" si="87"/>
        <v>0</v>
      </c>
      <c r="AU74" s="6">
        <f t="shared" si="88"/>
        <v>0</v>
      </c>
      <c r="AV74" s="6">
        <f t="shared" si="89"/>
        <v>0</v>
      </c>
      <c r="AW74" s="8"/>
      <c r="AX74" s="18" t="str">
        <f t="shared" si="105"/>
        <v/>
      </c>
      <c r="AY74" s="18" t="str">
        <f t="shared" si="105"/>
        <v/>
      </c>
      <c r="AZ74" s="18" t="str">
        <f t="shared" si="105"/>
        <v/>
      </c>
      <c r="BA74" s="18" t="str">
        <f t="shared" si="105"/>
        <v/>
      </c>
      <c r="BB74" s="18" t="str">
        <f t="shared" si="105"/>
        <v/>
      </c>
      <c r="BC74" s="18" t="str">
        <f t="shared" si="105"/>
        <v/>
      </c>
      <c r="BD74" s="18" t="str">
        <f t="shared" si="105"/>
        <v/>
      </c>
      <c r="BE74" s="18" t="str">
        <f t="shared" si="105"/>
        <v/>
      </c>
      <c r="BF74" s="18" t="str">
        <f t="shared" si="105"/>
        <v/>
      </c>
      <c r="BG74" s="18" t="str">
        <f t="shared" si="105"/>
        <v/>
      </c>
      <c r="BH74" s="18" t="str">
        <f t="shared" si="105"/>
        <v/>
      </c>
      <c r="BI74" s="18" t="str">
        <f t="shared" si="105"/>
        <v/>
      </c>
      <c r="BJ74" s="18" t="str">
        <f t="shared" si="105"/>
        <v/>
      </c>
      <c r="BK74" s="18" t="str">
        <f t="shared" si="105"/>
        <v/>
      </c>
      <c r="BL74" s="18" t="str">
        <f t="shared" si="105"/>
        <v/>
      </c>
      <c r="BM74" s="18" t="str">
        <f t="shared" si="105"/>
        <v/>
      </c>
      <c r="BN74" s="8"/>
      <c r="BO74" s="8"/>
      <c r="BP74" s="8"/>
      <c r="BQ74" s="8"/>
      <c r="BR74" s="8"/>
      <c r="BS74" s="8"/>
    </row>
    <row r="75" spans="1:71" hidden="1" x14ac:dyDescent="0.2">
      <c r="A75" s="8"/>
      <c r="B75" s="32"/>
      <c r="C75" s="33"/>
      <c r="D75" s="53"/>
      <c r="E75" s="34"/>
      <c r="F75" s="34"/>
      <c r="G75" s="34"/>
      <c r="H75" s="34">
        <f>SUM(E75:G75)</f>
        <v>0</v>
      </c>
      <c r="I75" s="35">
        <f t="shared" si="72"/>
        <v>0</v>
      </c>
      <c r="J75" s="36"/>
      <c r="K75" s="18">
        <f>MAX(AI75:AM75)</f>
        <v>0</v>
      </c>
      <c r="L75" s="35">
        <f>MAX(AD75:AH75)</f>
        <v>0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8"/>
      <c r="AD75" s="6">
        <f>IF(H75&gt;0,IF(H75&gt;=$J$57,1,AE75),0)</f>
        <v>0</v>
      </c>
      <c r="AE75" s="6">
        <f>IF(H75&gt;0,IF(H75&gt;=$J$56,2,AF75),0)</f>
        <v>0</v>
      </c>
      <c r="AF75" s="6">
        <f>IF(H75&gt;0,IF(H75&gt;=$J$55,3,AG75),0)</f>
        <v>0</v>
      </c>
      <c r="AG75" s="6">
        <f>IF(H75&gt;0,IF(H75&gt;=$J$54,5,AH75),0)</f>
        <v>0</v>
      </c>
      <c r="AH75" s="6">
        <f>IF(H75&gt;0,IF(H75&gt;=$J$53,7,0),0)</f>
        <v>0</v>
      </c>
      <c r="AI75" s="6">
        <f>IF(L75=7,1,AJ75)</f>
        <v>0</v>
      </c>
      <c r="AJ75" s="6">
        <f>IF(L75=5,2,AK75)</f>
        <v>0</v>
      </c>
      <c r="AK75" s="6">
        <f>IF(L75=3,3,AL75)</f>
        <v>0</v>
      </c>
      <c r="AL75" s="6">
        <f>IF(L75=2,4,AM75)</f>
        <v>0</v>
      </c>
      <c r="AM75" s="6">
        <f>IF(L75=1,5,0)</f>
        <v>0</v>
      </c>
      <c r="AN75" s="8"/>
      <c r="AO75" s="6" t="str">
        <f t="shared" si="31"/>
        <v/>
      </c>
      <c r="AP75" s="8"/>
      <c r="AQ75" s="6">
        <f>IF(H75&gt;0,LOOKUP(C75,'counts-boys'!A$1:A$16,'counts-boys'!C$1:C$16),0)</f>
        <v>0</v>
      </c>
      <c r="AR75" s="6">
        <f t="shared" si="85"/>
        <v>0</v>
      </c>
      <c r="AS75" s="6">
        <f t="shared" si="86"/>
        <v>0</v>
      </c>
      <c r="AT75" s="6">
        <f t="shared" si="87"/>
        <v>0</v>
      </c>
      <c r="AU75" s="6">
        <f t="shared" si="88"/>
        <v>0</v>
      </c>
      <c r="AV75" s="6">
        <f t="shared" si="89"/>
        <v>0</v>
      </c>
      <c r="AW75" s="8"/>
      <c r="AX75" s="18" t="str">
        <f t="shared" si="105"/>
        <v/>
      </c>
      <c r="AY75" s="18" t="str">
        <f t="shared" si="105"/>
        <v/>
      </c>
      <c r="AZ75" s="18" t="str">
        <f t="shared" si="105"/>
        <v/>
      </c>
      <c r="BA75" s="18" t="str">
        <f t="shared" si="105"/>
        <v/>
      </c>
      <c r="BB75" s="18" t="str">
        <f t="shared" si="105"/>
        <v/>
      </c>
      <c r="BC75" s="18" t="str">
        <f t="shared" si="105"/>
        <v/>
      </c>
      <c r="BD75" s="18" t="str">
        <f t="shared" si="105"/>
        <v/>
      </c>
      <c r="BE75" s="18" t="str">
        <f t="shared" si="105"/>
        <v/>
      </c>
      <c r="BF75" s="18" t="str">
        <f t="shared" si="105"/>
        <v/>
      </c>
      <c r="BG75" s="18" t="str">
        <f t="shared" si="105"/>
        <v/>
      </c>
      <c r="BH75" s="18" t="str">
        <f t="shared" si="105"/>
        <v/>
      </c>
      <c r="BI75" s="18" t="str">
        <f t="shared" si="105"/>
        <v/>
      </c>
      <c r="BJ75" s="18" t="str">
        <f t="shared" si="105"/>
        <v/>
      </c>
      <c r="BK75" s="18" t="str">
        <f t="shared" si="105"/>
        <v/>
      </c>
      <c r="BL75" s="18" t="str">
        <f t="shared" si="105"/>
        <v/>
      </c>
      <c r="BM75" s="18" t="str">
        <f t="shared" si="105"/>
        <v/>
      </c>
      <c r="BN75" s="8"/>
      <c r="BO75" s="8"/>
      <c r="BP75" s="8"/>
      <c r="BQ75" s="8"/>
      <c r="BR75" s="8"/>
      <c r="BS75" s="8"/>
    </row>
    <row r="76" spans="1:71" ht="13.5" hidden="1" thickBot="1" x14ac:dyDescent="0.25">
      <c r="A76" s="8"/>
      <c r="B76" s="32"/>
      <c r="C76" s="33"/>
      <c r="D76" s="53"/>
      <c r="E76" s="34"/>
      <c r="F76" s="34"/>
      <c r="G76" s="34"/>
      <c r="H76" s="34">
        <f>SUM(E76:G76)</f>
        <v>0</v>
      </c>
      <c r="I76" s="35">
        <f t="shared" si="72"/>
        <v>0</v>
      </c>
      <c r="J76" s="36"/>
      <c r="K76" s="18">
        <f>MAX(AI76:AM76)</f>
        <v>0</v>
      </c>
      <c r="L76" s="35">
        <f>MAX(AD76:AH76)</f>
        <v>0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8"/>
      <c r="AD76" s="6">
        <f>IF(H76&gt;0,IF(H76&gt;=$J$57,1,AE76),0)</f>
        <v>0</v>
      </c>
      <c r="AE76" s="6">
        <f>IF(H76&gt;0,IF(H76&gt;=$J$56,2,AF76),0)</f>
        <v>0</v>
      </c>
      <c r="AF76" s="6">
        <f>IF(H76&gt;0,IF(H76&gt;=$J$55,3,AG76),0)</f>
        <v>0</v>
      </c>
      <c r="AG76" s="6">
        <f>IF(H76&gt;0,IF(H76&gt;=$J$54,5,AH76),0)</f>
        <v>0</v>
      </c>
      <c r="AH76" s="6">
        <f>IF(H76&gt;0,IF(H76&gt;=$J$53,7,0),0)</f>
        <v>0</v>
      </c>
      <c r="AI76" s="6">
        <f>IF(L76=7,1,AJ76)</f>
        <v>0</v>
      </c>
      <c r="AJ76" s="6">
        <f>IF(L76=5,2,AK76)</f>
        <v>0</v>
      </c>
      <c r="AK76" s="6">
        <f>IF(L76=3,3,AL76)</f>
        <v>0</v>
      </c>
      <c r="AL76" s="6">
        <f>IF(L76=2,4,AM76)</f>
        <v>0</v>
      </c>
      <c r="AM76" s="6">
        <f>IF(L76=1,5,0)</f>
        <v>0</v>
      </c>
      <c r="AN76" s="8"/>
      <c r="AO76" s="6" t="str">
        <f t="shared" si="31"/>
        <v/>
      </c>
      <c r="AP76" s="8"/>
      <c r="AQ76" s="6">
        <f>IF(H76&gt;0,LOOKUP(C76,'counts-boys'!A$1:A$16,'counts-boys'!C$1:C$16),0)</f>
        <v>0</v>
      </c>
      <c r="AR76" s="6">
        <f t="shared" si="85"/>
        <v>0</v>
      </c>
      <c r="AS76" s="6">
        <f t="shared" si="86"/>
        <v>0</v>
      </c>
      <c r="AT76" s="6">
        <f t="shared" si="87"/>
        <v>0</v>
      </c>
      <c r="AU76" s="6">
        <f t="shared" si="88"/>
        <v>0</v>
      </c>
      <c r="AV76" s="6">
        <f t="shared" si="89"/>
        <v>0</v>
      </c>
      <c r="AW76" s="8"/>
      <c r="AX76" s="18" t="str">
        <f t="shared" si="105"/>
        <v/>
      </c>
      <c r="AY76" s="18" t="str">
        <f t="shared" si="105"/>
        <v/>
      </c>
      <c r="AZ76" s="18" t="str">
        <f t="shared" si="105"/>
        <v/>
      </c>
      <c r="BA76" s="18" t="str">
        <f t="shared" si="105"/>
        <v/>
      </c>
      <c r="BB76" s="18" t="str">
        <f t="shared" si="105"/>
        <v/>
      </c>
      <c r="BC76" s="18" t="str">
        <f t="shared" si="105"/>
        <v/>
      </c>
      <c r="BD76" s="18" t="str">
        <f t="shared" si="105"/>
        <v/>
      </c>
      <c r="BE76" s="18" t="str">
        <f t="shared" si="105"/>
        <v/>
      </c>
      <c r="BF76" s="18" t="str">
        <f t="shared" si="105"/>
        <v/>
      </c>
      <c r="BG76" s="18" t="str">
        <f t="shared" si="105"/>
        <v/>
      </c>
      <c r="BH76" s="18" t="str">
        <f t="shared" si="105"/>
        <v/>
      </c>
      <c r="BI76" s="18" t="str">
        <f t="shared" si="105"/>
        <v/>
      </c>
      <c r="BJ76" s="18" t="str">
        <f t="shared" si="105"/>
        <v/>
      </c>
      <c r="BK76" s="18" t="str">
        <f t="shared" si="105"/>
        <v/>
      </c>
      <c r="BL76" s="18" t="str">
        <f t="shared" si="105"/>
        <v/>
      </c>
      <c r="BM76" s="18" t="str">
        <f t="shared" si="105"/>
        <v/>
      </c>
      <c r="BN76" s="8"/>
      <c r="BO76" s="8"/>
      <c r="BP76" s="8"/>
      <c r="BQ76" s="8"/>
      <c r="BR76" s="8"/>
      <c r="BS76" s="8"/>
    </row>
    <row r="77" spans="1:71" ht="13.5" thickBot="1" x14ac:dyDescent="0.25">
      <c r="A77" s="61" t="s">
        <v>34</v>
      </c>
      <c r="B77" s="37">
        <v>165</v>
      </c>
      <c r="C77" s="38" t="s">
        <v>9</v>
      </c>
      <c r="D77" s="52" t="s">
        <v>14</v>
      </c>
      <c r="E77" s="38" t="s">
        <v>16</v>
      </c>
      <c r="F77" s="38" t="s">
        <v>15</v>
      </c>
      <c r="G77" s="38" t="s">
        <v>17</v>
      </c>
      <c r="H77" s="38" t="s">
        <v>18</v>
      </c>
      <c r="I77" s="39" t="s">
        <v>19</v>
      </c>
      <c r="J77" s="40" t="s">
        <v>20</v>
      </c>
      <c r="K77" s="40" t="s">
        <v>21</v>
      </c>
      <c r="L77" s="40" t="s">
        <v>25</v>
      </c>
      <c r="M77" s="38" t="str">
        <f>$M$7</f>
        <v>BE</v>
      </c>
      <c r="N77" s="38" t="str">
        <f>$N$7</f>
        <v>BEN</v>
      </c>
      <c r="O77" s="38" t="str">
        <f>$O$7</f>
        <v>BT</v>
      </c>
      <c r="P77" s="38" t="str">
        <f>$P$7</f>
        <v>COL</v>
      </c>
      <c r="Q77" s="38" t="str">
        <f>$Q$7</f>
        <v>CRT</v>
      </c>
      <c r="R77" s="38" t="str">
        <f>$R$7</f>
        <v>ELK</v>
      </c>
      <c r="S77" s="38" t="str">
        <f>$S$7</f>
        <v>GI</v>
      </c>
      <c r="T77" s="38" t="str">
        <f>$T$7</f>
        <v>LEX</v>
      </c>
      <c r="U77" s="38" t="str">
        <f>$U$7</f>
        <v>MC</v>
      </c>
      <c r="V77" s="38" t="str">
        <f>$V$7</f>
        <v>MM</v>
      </c>
      <c r="W77" s="38" t="str">
        <f>$W$7</f>
        <v>NP</v>
      </c>
      <c r="X77" s="38" t="str">
        <f>$X$7</f>
        <v>PLV</v>
      </c>
      <c r="Y77" s="38" t="str">
        <f>$Y$7</f>
        <v>CP</v>
      </c>
      <c r="Z77" s="38" t="str">
        <f>$Z$7</f>
        <v>SEW</v>
      </c>
      <c r="AA77" s="38" t="str">
        <f>$AA$7</f>
        <v>SKU</v>
      </c>
      <c r="AB77" s="38" t="str">
        <f>$AB$7</f>
        <v>Z-O</v>
      </c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6" t="str">
        <f t="shared" si="31"/>
        <v/>
      </c>
      <c r="AP77" s="8"/>
      <c r="AQ77" s="8"/>
      <c r="AR77" s="8"/>
      <c r="AS77" s="8"/>
      <c r="AT77" s="8"/>
      <c r="AU77" s="8"/>
      <c r="AV77" s="8"/>
      <c r="AW77" s="8"/>
      <c r="AX77" s="71" t="str">
        <f>$M$7</f>
        <v>BE</v>
      </c>
      <c r="AY77" s="71" t="str">
        <f>$N$7</f>
        <v>BEN</v>
      </c>
      <c r="AZ77" s="71" t="str">
        <f>$O$7</f>
        <v>BT</v>
      </c>
      <c r="BA77" s="71" t="str">
        <f>$P$7</f>
        <v>COL</v>
      </c>
      <c r="BB77" s="71" t="str">
        <f>$Q$7</f>
        <v>CRT</v>
      </c>
      <c r="BC77" s="71" t="str">
        <f>$R$7</f>
        <v>ELK</v>
      </c>
      <c r="BD77" s="71" t="str">
        <f>$S$7</f>
        <v>GI</v>
      </c>
      <c r="BE77" s="71" t="str">
        <f>$T$7</f>
        <v>LEX</v>
      </c>
      <c r="BF77" s="71" t="str">
        <f>$U$7</f>
        <v>MC</v>
      </c>
      <c r="BG77" s="71" t="str">
        <f>$V$7</f>
        <v>MM</v>
      </c>
      <c r="BH77" s="71" t="str">
        <f>$W$7</f>
        <v>NP</v>
      </c>
      <c r="BI77" s="71" t="str">
        <f>$X$7</f>
        <v>PLV</v>
      </c>
      <c r="BJ77" s="71" t="str">
        <f>$Y$7</f>
        <v>CP</v>
      </c>
      <c r="BK77" s="71" t="str">
        <f>$Z$7</f>
        <v>SEW</v>
      </c>
      <c r="BL77" s="71" t="str">
        <f>$AA$7</f>
        <v>SKU</v>
      </c>
      <c r="BM77" s="71" t="str">
        <f>$AB$7</f>
        <v>Z-O</v>
      </c>
      <c r="BN77" s="8"/>
      <c r="BO77" s="8"/>
      <c r="BP77" s="8"/>
      <c r="BQ77" s="8"/>
      <c r="BR77" s="8"/>
      <c r="BS77" s="8"/>
    </row>
    <row r="78" spans="1:71" x14ac:dyDescent="0.2">
      <c r="A78" s="44" t="s">
        <v>196</v>
      </c>
      <c r="B78" s="32" t="s">
        <v>341</v>
      </c>
      <c r="C78" s="92" t="s">
        <v>101</v>
      </c>
      <c r="D78" s="53">
        <v>155.30000000000001</v>
      </c>
      <c r="E78" s="34">
        <v>410</v>
      </c>
      <c r="F78" s="34">
        <v>240</v>
      </c>
      <c r="G78" s="34">
        <v>385</v>
      </c>
      <c r="H78" s="34">
        <f>SUM(E78:G78)</f>
        <v>1035</v>
      </c>
      <c r="I78" s="35">
        <f t="shared" ref="I78:I113" si="106">IF(H78&gt;0,LOOKUP(D78,$B$274:$B$546,$C$274:$C$546),0)*H78</f>
        <v>724.91399999999999</v>
      </c>
      <c r="J78" s="18">
        <f>IF(H78&gt;=0,LARGE($H$78:$H$126,1),0)</f>
        <v>1290</v>
      </c>
      <c r="K78" s="18">
        <f>MAX(AI78:AM78)</f>
        <v>0</v>
      </c>
      <c r="L78" s="35">
        <f t="shared" ref="L78:L130" si="107">MAX(AD78:AH78)</f>
        <v>0</v>
      </c>
      <c r="M78" s="18"/>
      <c r="N78" s="18"/>
      <c r="O78" s="18"/>
      <c r="P78" s="18"/>
      <c r="Q78" s="18"/>
      <c r="R78" s="18"/>
      <c r="S78" s="18"/>
      <c r="T78" s="18"/>
      <c r="U78" s="8"/>
      <c r="V78" s="8"/>
      <c r="W78" s="8"/>
      <c r="X78" s="8"/>
      <c r="Y78" s="8"/>
      <c r="Z78" s="18"/>
      <c r="AA78" s="18"/>
      <c r="AB78" s="18"/>
      <c r="AC78" s="8"/>
      <c r="AD78" s="6">
        <f>IF(H78&gt;0,IF(H78&gt;=$J$82,1,AE78),0)</f>
        <v>0</v>
      </c>
      <c r="AE78" s="6">
        <f>IF(H78&gt;0,IF(H78&gt;=$J$81,2,AF78),0)</f>
        <v>0</v>
      </c>
      <c r="AF78" s="6">
        <f>IF(H78&gt;0,IF(H78&gt;=$J$80,3,AG78),0)</f>
        <v>0</v>
      </c>
      <c r="AG78" s="6">
        <f>IF(H78&gt;0,IF(H78&gt;=$J$79,5,AH78),0)</f>
        <v>0</v>
      </c>
      <c r="AH78" s="6">
        <f>IF(H78&gt;0,IF(H78&gt;=$J$78,7,0),0)</f>
        <v>0</v>
      </c>
      <c r="AI78" s="6">
        <f>IF(L78=7,1,AJ78)</f>
        <v>0</v>
      </c>
      <c r="AJ78" s="6">
        <f>IF(L78=5,2,AK78)</f>
        <v>0</v>
      </c>
      <c r="AK78" s="6">
        <f>IF(L78=3,3,AL78)</f>
        <v>0</v>
      </c>
      <c r="AL78" s="6">
        <f>IF(L78=2,4,AM78)</f>
        <v>0</v>
      </c>
      <c r="AM78" s="6">
        <f>IF(L78=1,5,0)</f>
        <v>0</v>
      </c>
      <c r="AN78" s="8"/>
      <c r="AO78" s="6">
        <f t="shared" si="31"/>
        <v>1035</v>
      </c>
      <c r="AP78" s="6">
        <f>J78</f>
        <v>1290</v>
      </c>
      <c r="AQ78" s="6" t="str">
        <f>IF(H78&gt;0,LOOKUP(C78,'counts-boys'!A$1:A$16,'counts-boys'!C$1:C$16),0)</f>
        <v>Z-O</v>
      </c>
      <c r="AR78" s="6">
        <f>IF($A78="*",IF($H78&gt;0,IF($H78&gt;=$AP$82,1,AS78),0),0)</f>
        <v>0</v>
      </c>
      <c r="AS78" s="6">
        <f>IF($A78="*",IF($H78&gt;0,IF($H78&gt;=$AP$81,2,AT78),0),0)</f>
        <v>0</v>
      </c>
      <c r="AT78" s="6">
        <f>IF($A78="*",IF($H78&gt;0,IF($H78&gt;=$AP$80,3,AU78),0),0)</f>
        <v>0</v>
      </c>
      <c r="AU78" s="6">
        <f>IF($A78="*",IF($H78&gt;0,IF($H78&gt;=$AP$79,5,AV78),0),0)</f>
        <v>0</v>
      </c>
      <c r="AV78" s="6">
        <f>IF($A78="*",IF($H78&gt;0,IF($H78&gt;=$AP$78,7,0),0),0)</f>
        <v>0</v>
      </c>
      <c r="AW78" s="8"/>
      <c r="AX78" s="18" t="str">
        <f t="shared" ref="AX78:BM118" si="108">IF($AQ78=AX$7,MAX($AR78:$AV78),"")</f>
        <v/>
      </c>
      <c r="AY78" s="18" t="str">
        <f t="shared" si="108"/>
        <v/>
      </c>
      <c r="AZ78" s="18" t="str">
        <f t="shared" si="108"/>
        <v/>
      </c>
      <c r="BA78" s="18" t="str">
        <f t="shared" ref="BA78:BH93" si="109">IF($AQ78=BA$7,MAX($AR78:$AV78),"")</f>
        <v/>
      </c>
      <c r="BB78" s="18" t="str">
        <f t="shared" si="109"/>
        <v/>
      </c>
      <c r="BC78" s="18" t="str">
        <f t="shared" si="109"/>
        <v/>
      </c>
      <c r="BD78" s="18" t="str">
        <f t="shared" si="109"/>
        <v/>
      </c>
      <c r="BE78" s="18" t="str">
        <f t="shared" si="109"/>
        <v/>
      </c>
      <c r="BF78" s="18" t="str">
        <f t="shared" si="109"/>
        <v/>
      </c>
      <c r="BG78" s="18" t="str">
        <f t="shared" si="109"/>
        <v/>
      </c>
      <c r="BH78" s="18" t="str">
        <f t="shared" si="109"/>
        <v/>
      </c>
      <c r="BI78" s="18" t="str">
        <f t="shared" si="108"/>
        <v/>
      </c>
      <c r="BJ78" s="18" t="str">
        <f t="shared" si="108"/>
        <v/>
      </c>
      <c r="BK78" s="18" t="str">
        <f t="shared" si="108"/>
        <v/>
      </c>
      <c r="BL78" s="18" t="str">
        <f t="shared" si="108"/>
        <v/>
      </c>
      <c r="BM78" s="18">
        <f t="shared" si="108"/>
        <v>0</v>
      </c>
      <c r="BN78" s="8"/>
      <c r="BO78" s="8"/>
      <c r="BP78" s="8"/>
      <c r="BQ78" s="8"/>
      <c r="BR78" s="8"/>
      <c r="BS78" s="8"/>
    </row>
    <row r="79" spans="1:71" x14ac:dyDescent="0.2">
      <c r="A79" s="8" t="s">
        <v>196</v>
      </c>
      <c r="B79" s="32" t="s">
        <v>137</v>
      </c>
      <c r="C79" s="91" t="s">
        <v>66</v>
      </c>
      <c r="D79" s="53">
        <v>158.1</v>
      </c>
      <c r="E79" s="34">
        <v>365</v>
      </c>
      <c r="F79" s="34">
        <v>175</v>
      </c>
      <c r="G79" s="34">
        <v>460</v>
      </c>
      <c r="H79" s="34">
        <f t="shared" ref="H79:H126" si="110">SUM(E79:G79)</f>
        <v>1000</v>
      </c>
      <c r="I79" s="35">
        <f t="shared" si="106"/>
        <v>689.30000000000007</v>
      </c>
      <c r="J79" s="18">
        <f>IF(H79&gt;=0,LARGE($H$78:$H$126,2),0)</f>
        <v>1250</v>
      </c>
      <c r="K79" s="18">
        <f t="shared" ref="K79:K126" si="111">MAX(AI79:AM79)</f>
        <v>0</v>
      </c>
      <c r="L79" s="35">
        <f t="shared" si="107"/>
        <v>0</v>
      </c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8"/>
      <c r="AD79" s="6">
        <f t="shared" ref="AD79:AD126" si="112">IF(H79&gt;0,IF(H79&gt;=$J$82,1,AE79),0)</f>
        <v>0</v>
      </c>
      <c r="AE79" s="6">
        <f t="shared" ref="AE79:AE126" si="113">IF(H79&gt;0,IF(H79&gt;=$J$81,2,AF79),0)</f>
        <v>0</v>
      </c>
      <c r="AF79" s="6">
        <f t="shared" ref="AF79:AF126" si="114">IF(H79&gt;0,IF(H79&gt;=$J$80,3,AG79),0)</f>
        <v>0</v>
      </c>
      <c r="AG79" s="6">
        <f t="shared" ref="AG79:AG126" si="115">IF(H79&gt;0,IF(H79&gt;=$J$79,5,AH79),0)</f>
        <v>0</v>
      </c>
      <c r="AH79" s="6">
        <f t="shared" ref="AH79:AH126" si="116">IF(H79&gt;0,IF(H79&gt;=$J$78,7,0),0)</f>
        <v>0</v>
      </c>
      <c r="AI79" s="6">
        <f t="shared" ref="AI79:AI126" si="117">IF(L79=7,1,AJ79)</f>
        <v>0</v>
      </c>
      <c r="AJ79" s="6">
        <f t="shared" ref="AJ79:AJ126" si="118">IF(L79=5,2,AK79)</f>
        <v>0</v>
      </c>
      <c r="AK79" s="6">
        <f t="shared" ref="AK79:AK126" si="119">IF(L79=3,3,AL79)</f>
        <v>0</v>
      </c>
      <c r="AL79" s="6">
        <f t="shared" ref="AL79:AL126" si="120">IF(L79=2,4,AM79)</f>
        <v>0</v>
      </c>
      <c r="AM79" s="6">
        <f t="shared" ref="AM79:AM126" si="121">IF(L79=1,5,0)</f>
        <v>0</v>
      </c>
      <c r="AN79" s="8"/>
      <c r="AO79" s="6">
        <f t="shared" si="31"/>
        <v>1000</v>
      </c>
      <c r="AP79" s="6">
        <f>J79</f>
        <v>1250</v>
      </c>
      <c r="AQ79" s="6" t="str">
        <f>IF(H79&gt;0,LOOKUP(C79,'counts-boys'!A$1:A$16,'counts-boys'!C$1:C$16),0)</f>
        <v>CRT</v>
      </c>
      <c r="AR79" s="6">
        <f t="shared" ref="AR79:AR126" si="122">IF($A79="*",IF($H79&gt;0,IF($H79&gt;=$AP$82,1,AS79),0),0)</f>
        <v>0</v>
      </c>
      <c r="AS79" s="6">
        <f t="shared" ref="AS79:AS126" si="123">IF($A79="*",IF($H79&gt;0,IF($H79&gt;=$AP$81,2,AT79),0),0)</f>
        <v>0</v>
      </c>
      <c r="AT79" s="6">
        <f t="shared" ref="AT79:AT126" si="124">IF($A79="*",IF($H79&gt;0,IF($H79&gt;=$AP$80,3,AU79),0),0)</f>
        <v>0</v>
      </c>
      <c r="AU79" s="6">
        <f t="shared" ref="AU79:AU126" si="125">IF($A79="*",IF($H79&gt;0,IF($H79&gt;=$AP$79,5,AV79),0),0)</f>
        <v>0</v>
      </c>
      <c r="AV79" s="6">
        <f t="shared" ref="AV79:AV126" si="126">IF($A79="*",IF($H79&gt;0,IF($H79&gt;=$AP$78,7,0),0),0)</f>
        <v>0</v>
      </c>
      <c r="AW79" s="8"/>
      <c r="AX79" s="18" t="str">
        <f t="shared" si="108"/>
        <v/>
      </c>
      <c r="AY79" s="18" t="str">
        <f t="shared" si="108"/>
        <v/>
      </c>
      <c r="AZ79" s="18" t="str">
        <f t="shared" si="108"/>
        <v/>
      </c>
      <c r="BA79" s="18" t="str">
        <f t="shared" si="109"/>
        <v/>
      </c>
      <c r="BB79" s="18">
        <f t="shared" si="109"/>
        <v>0</v>
      </c>
      <c r="BC79" s="18" t="str">
        <f t="shared" si="109"/>
        <v/>
      </c>
      <c r="BD79" s="18" t="str">
        <f t="shared" si="109"/>
        <v/>
      </c>
      <c r="BE79" s="18" t="str">
        <f t="shared" si="109"/>
        <v/>
      </c>
      <c r="BF79" s="18" t="str">
        <f t="shared" si="109"/>
        <v/>
      </c>
      <c r="BG79" s="18" t="str">
        <f t="shared" si="109"/>
        <v/>
      </c>
      <c r="BH79" s="18" t="str">
        <f t="shared" si="109"/>
        <v/>
      </c>
      <c r="BI79" s="18" t="str">
        <f t="shared" si="108"/>
        <v/>
      </c>
      <c r="BJ79" s="18" t="str">
        <f t="shared" si="108"/>
        <v/>
      </c>
      <c r="BK79" s="18" t="str">
        <f t="shared" si="108"/>
        <v/>
      </c>
      <c r="BL79" s="18" t="str">
        <f t="shared" si="108"/>
        <v/>
      </c>
      <c r="BM79" s="18" t="str">
        <f t="shared" si="108"/>
        <v/>
      </c>
      <c r="BN79" s="8"/>
      <c r="BO79" s="8"/>
      <c r="BP79" s="8"/>
      <c r="BQ79" s="8"/>
      <c r="BR79" s="8"/>
      <c r="BS79" s="8"/>
    </row>
    <row r="80" spans="1:71" x14ac:dyDescent="0.2">
      <c r="A80" s="8" t="s">
        <v>196</v>
      </c>
      <c r="B80" s="32" t="s">
        <v>198</v>
      </c>
      <c r="C80" s="91" t="s">
        <v>42</v>
      </c>
      <c r="D80" s="53">
        <v>159.80000000000001</v>
      </c>
      <c r="E80" s="34">
        <v>450</v>
      </c>
      <c r="F80" s="34">
        <v>275</v>
      </c>
      <c r="G80" s="34">
        <v>495</v>
      </c>
      <c r="H80" s="34">
        <f t="shared" si="110"/>
        <v>1220</v>
      </c>
      <c r="I80" s="35">
        <f t="shared" si="106"/>
        <v>836.55399999999997</v>
      </c>
      <c r="J80" s="18">
        <f>IF(H80&gt;=0,LARGE($H$78:$H$126,3),0)</f>
        <v>1220</v>
      </c>
      <c r="K80" s="18">
        <f t="shared" si="111"/>
        <v>3</v>
      </c>
      <c r="L80" s="35">
        <f t="shared" si="107"/>
        <v>3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8"/>
      <c r="AD80" s="6">
        <f t="shared" si="112"/>
        <v>1</v>
      </c>
      <c r="AE80" s="6">
        <f t="shared" si="113"/>
        <v>2</v>
      </c>
      <c r="AF80" s="6">
        <f t="shared" si="114"/>
        <v>3</v>
      </c>
      <c r="AG80" s="6">
        <f t="shared" si="115"/>
        <v>0</v>
      </c>
      <c r="AH80" s="6">
        <f t="shared" si="116"/>
        <v>0</v>
      </c>
      <c r="AI80" s="6">
        <f t="shared" si="117"/>
        <v>3</v>
      </c>
      <c r="AJ80" s="6">
        <f t="shared" si="118"/>
        <v>3</v>
      </c>
      <c r="AK80" s="6">
        <f t="shared" si="119"/>
        <v>3</v>
      </c>
      <c r="AL80" s="6">
        <f t="shared" si="120"/>
        <v>0</v>
      </c>
      <c r="AM80" s="6">
        <f t="shared" si="121"/>
        <v>0</v>
      </c>
      <c r="AN80" s="8"/>
      <c r="AO80" s="6">
        <f t="shared" si="31"/>
        <v>1220</v>
      </c>
      <c r="AP80" s="6">
        <f>J80</f>
        <v>1220</v>
      </c>
      <c r="AQ80" s="6" t="str">
        <f>IF(H80&gt;0,LOOKUP(C80,'counts-boys'!A$1:A$16,'counts-boys'!C$1:C$16),0)</f>
        <v>BEN</v>
      </c>
      <c r="AR80" s="6">
        <f t="shared" si="122"/>
        <v>1</v>
      </c>
      <c r="AS80" s="6">
        <f t="shared" si="123"/>
        <v>2</v>
      </c>
      <c r="AT80" s="6">
        <f t="shared" si="124"/>
        <v>3</v>
      </c>
      <c r="AU80" s="6">
        <f t="shared" si="125"/>
        <v>0</v>
      </c>
      <c r="AV80" s="6">
        <f t="shared" si="126"/>
        <v>0</v>
      </c>
      <c r="AW80" s="8"/>
      <c r="AX80" s="18" t="str">
        <f t="shared" si="108"/>
        <v/>
      </c>
      <c r="AY80" s="18">
        <f t="shared" si="108"/>
        <v>3</v>
      </c>
      <c r="AZ80" s="18" t="str">
        <f t="shared" si="108"/>
        <v/>
      </c>
      <c r="BA80" s="18" t="str">
        <f t="shared" si="109"/>
        <v/>
      </c>
      <c r="BB80" s="18" t="str">
        <f t="shared" si="109"/>
        <v/>
      </c>
      <c r="BC80" s="18" t="str">
        <f t="shared" si="109"/>
        <v/>
      </c>
      <c r="BD80" s="18" t="str">
        <f t="shared" si="109"/>
        <v/>
      </c>
      <c r="BE80" s="18" t="str">
        <f t="shared" si="109"/>
        <v/>
      </c>
      <c r="BF80" s="18" t="str">
        <f t="shared" si="109"/>
        <v/>
      </c>
      <c r="BG80" s="18" t="str">
        <f t="shared" si="109"/>
        <v/>
      </c>
      <c r="BH80" s="18" t="str">
        <f t="shared" si="109"/>
        <v/>
      </c>
      <c r="BI80" s="18" t="str">
        <f t="shared" si="108"/>
        <v/>
      </c>
      <c r="BJ80" s="18" t="str">
        <f t="shared" si="108"/>
        <v/>
      </c>
      <c r="BK80" s="18" t="str">
        <f t="shared" si="108"/>
        <v/>
      </c>
      <c r="BL80" s="18" t="str">
        <f t="shared" si="108"/>
        <v/>
      </c>
      <c r="BM80" s="18" t="str">
        <f t="shared" si="108"/>
        <v/>
      </c>
      <c r="BN80" s="8"/>
      <c r="BO80" s="8"/>
      <c r="BP80" s="8"/>
      <c r="BQ80" s="8"/>
      <c r="BR80" s="8"/>
      <c r="BS80" s="8"/>
    </row>
    <row r="81" spans="1:71" x14ac:dyDescent="0.2">
      <c r="A81" s="8" t="s">
        <v>196</v>
      </c>
      <c r="B81" s="32" t="s">
        <v>344</v>
      </c>
      <c r="C81" s="91" t="s">
        <v>101</v>
      </c>
      <c r="D81" s="53">
        <v>160.1</v>
      </c>
      <c r="E81" s="34">
        <v>350</v>
      </c>
      <c r="F81" s="34">
        <v>205</v>
      </c>
      <c r="G81" s="34">
        <v>420</v>
      </c>
      <c r="H81" s="34">
        <f t="shared" si="110"/>
        <v>975</v>
      </c>
      <c r="I81" s="35">
        <f t="shared" si="106"/>
        <v>665.14499999999998</v>
      </c>
      <c r="J81" s="18">
        <f>IF(H81&gt;=0,LARGE($H$78:$H$126,4),0)</f>
        <v>1155</v>
      </c>
      <c r="K81" s="18">
        <f t="shared" si="111"/>
        <v>0</v>
      </c>
      <c r="L81" s="35">
        <f t="shared" si="107"/>
        <v>0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8"/>
      <c r="AD81" s="6">
        <f t="shared" si="112"/>
        <v>0</v>
      </c>
      <c r="AE81" s="6">
        <f t="shared" si="113"/>
        <v>0</v>
      </c>
      <c r="AF81" s="6">
        <f t="shared" si="114"/>
        <v>0</v>
      </c>
      <c r="AG81" s="6">
        <f t="shared" si="115"/>
        <v>0</v>
      </c>
      <c r="AH81" s="6">
        <f t="shared" si="116"/>
        <v>0</v>
      </c>
      <c r="AI81" s="6">
        <f t="shared" si="117"/>
        <v>0</v>
      </c>
      <c r="AJ81" s="6">
        <f t="shared" si="118"/>
        <v>0</v>
      </c>
      <c r="AK81" s="6">
        <f t="shared" si="119"/>
        <v>0</v>
      </c>
      <c r="AL81" s="6">
        <f t="shared" si="120"/>
        <v>0</v>
      </c>
      <c r="AM81" s="6">
        <f t="shared" si="121"/>
        <v>0</v>
      </c>
      <c r="AN81" s="8"/>
      <c r="AO81" s="6">
        <f t="shared" si="31"/>
        <v>975</v>
      </c>
      <c r="AP81" s="6">
        <f>J81</f>
        <v>1155</v>
      </c>
      <c r="AQ81" s="6" t="str">
        <f>IF(H81&gt;0,LOOKUP(C81,'counts-boys'!A$1:A$16,'counts-boys'!C$1:C$16),0)</f>
        <v>Z-O</v>
      </c>
      <c r="AR81" s="6">
        <f t="shared" si="122"/>
        <v>0</v>
      </c>
      <c r="AS81" s="6">
        <f t="shared" si="123"/>
        <v>0</v>
      </c>
      <c r="AT81" s="6">
        <f t="shared" si="124"/>
        <v>0</v>
      </c>
      <c r="AU81" s="6">
        <f t="shared" si="125"/>
        <v>0</v>
      </c>
      <c r="AV81" s="6">
        <f t="shared" si="126"/>
        <v>0</v>
      </c>
      <c r="AW81" s="8"/>
      <c r="AX81" s="18" t="str">
        <f t="shared" si="108"/>
        <v/>
      </c>
      <c r="AY81" s="18" t="str">
        <f t="shared" si="108"/>
        <v/>
      </c>
      <c r="AZ81" s="18" t="str">
        <f t="shared" si="108"/>
        <v/>
      </c>
      <c r="BA81" s="18" t="str">
        <f t="shared" si="109"/>
        <v/>
      </c>
      <c r="BB81" s="18" t="str">
        <f t="shared" si="109"/>
        <v/>
      </c>
      <c r="BC81" s="18" t="str">
        <f t="shared" si="109"/>
        <v/>
      </c>
      <c r="BD81" s="18" t="str">
        <f t="shared" si="109"/>
        <v/>
      </c>
      <c r="BE81" s="18" t="str">
        <f t="shared" si="109"/>
        <v/>
      </c>
      <c r="BF81" s="18" t="str">
        <f t="shared" si="109"/>
        <v/>
      </c>
      <c r="BG81" s="18" t="str">
        <f t="shared" si="109"/>
        <v/>
      </c>
      <c r="BH81" s="18" t="str">
        <f t="shared" si="109"/>
        <v/>
      </c>
      <c r="BI81" s="18" t="str">
        <f t="shared" si="108"/>
        <v/>
      </c>
      <c r="BJ81" s="18" t="str">
        <f t="shared" si="108"/>
        <v/>
      </c>
      <c r="BK81" s="18" t="str">
        <f t="shared" si="108"/>
        <v/>
      </c>
      <c r="BL81" s="18" t="str">
        <f t="shared" si="108"/>
        <v/>
      </c>
      <c r="BM81" s="18">
        <f t="shared" si="108"/>
        <v>0</v>
      </c>
      <c r="BN81" s="8"/>
      <c r="BO81" s="8"/>
      <c r="BP81" s="8"/>
      <c r="BQ81" s="8"/>
      <c r="BR81" s="8"/>
      <c r="BS81" s="8"/>
    </row>
    <row r="82" spans="1:71" x14ac:dyDescent="0.2">
      <c r="A82" s="8" t="s">
        <v>196</v>
      </c>
      <c r="B82" s="32" t="s">
        <v>266</v>
      </c>
      <c r="C82" s="91" t="s">
        <v>109</v>
      </c>
      <c r="D82" s="53">
        <v>160.9</v>
      </c>
      <c r="E82" s="34">
        <v>445</v>
      </c>
      <c r="F82" s="34">
        <v>230</v>
      </c>
      <c r="G82" s="34">
        <v>460</v>
      </c>
      <c r="H82" s="34">
        <f t="shared" si="110"/>
        <v>1135</v>
      </c>
      <c r="I82" s="35">
        <f t="shared" si="106"/>
        <v>774.29700000000003</v>
      </c>
      <c r="J82" s="18">
        <f>IF(H82&gt;=0,LARGE($H$78:$H$126,5),0)</f>
        <v>1150</v>
      </c>
      <c r="K82" s="18">
        <f t="shared" si="111"/>
        <v>0</v>
      </c>
      <c r="L82" s="35">
        <f t="shared" si="107"/>
        <v>0</v>
      </c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8"/>
      <c r="AD82" s="6">
        <f t="shared" si="112"/>
        <v>0</v>
      </c>
      <c r="AE82" s="6">
        <f t="shared" si="113"/>
        <v>0</v>
      </c>
      <c r="AF82" s="6">
        <f t="shared" si="114"/>
        <v>0</v>
      </c>
      <c r="AG82" s="6">
        <f t="shared" si="115"/>
        <v>0</v>
      </c>
      <c r="AH82" s="6">
        <f t="shared" si="116"/>
        <v>0</v>
      </c>
      <c r="AI82" s="6">
        <f t="shared" si="117"/>
        <v>0</v>
      </c>
      <c r="AJ82" s="6">
        <f t="shared" si="118"/>
        <v>0</v>
      </c>
      <c r="AK82" s="6">
        <f t="shared" si="119"/>
        <v>0</v>
      </c>
      <c r="AL82" s="6">
        <f t="shared" si="120"/>
        <v>0</v>
      </c>
      <c r="AM82" s="6">
        <f t="shared" si="121"/>
        <v>0</v>
      </c>
      <c r="AN82" s="8"/>
      <c r="AO82" s="6">
        <f t="shared" ref="AO82:AO188" si="127">IF(A82="*",H82,"")</f>
        <v>1135</v>
      </c>
      <c r="AP82" s="6">
        <f>J82</f>
        <v>1150</v>
      </c>
      <c r="AQ82" s="6" t="str">
        <f>IF(H82&gt;0,LOOKUP(C82,'counts-boys'!A$1:A$16,'counts-boys'!C$1:C$16),0)</f>
        <v>PLV</v>
      </c>
      <c r="AR82" s="6">
        <f t="shared" si="122"/>
        <v>0</v>
      </c>
      <c r="AS82" s="6">
        <f t="shared" si="123"/>
        <v>0</v>
      </c>
      <c r="AT82" s="6">
        <f t="shared" si="124"/>
        <v>0</v>
      </c>
      <c r="AU82" s="6">
        <f t="shared" si="125"/>
        <v>0</v>
      </c>
      <c r="AV82" s="6">
        <f t="shared" si="126"/>
        <v>0</v>
      </c>
      <c r="AW82" s="8"/>
      <c r="AX82" s="18" t="str">
        <f t="shared" si="108"/>
        <v/>
      </c>
      <c r="AY82" s="18" t="str">
        <f t="shared" si="108"/>
        <v/>
      </c>
      <c r="AZ82" s="18" t="str">
        <f t="shared" si="108"/>
        <v/>
      </c>
      <c r="BA82" s="18" t="str">
        <f t="shared" si="109"/>
        <v/>
      </c>
      <c r="BB82" s="18" t="str">
        <f t="shared" si="109"/>
        <v/>
      </c>
      <c r="BC82" s="18" t="str">
        <f t="shared" si="109"/>
        <v/>
      </c>
      <c r="BD82" s="18" t="str">
        <f t="shared" si="109"/>
        <v/>
      </c>
      <c r="BE82" s="18" t="str">
        <f t="shared" si="109"/>
        <v/>
      </c>
      <c r="BF82" s="18" t="str">
        <f t="shared" si="109"/>
        <v/>
      </c>
      <c r="BG82" s="18" t="str">
        <f t="shared" si="109"/>
        <v/>
      </c>
      <c r="BH82" s="18" t="str">
        <f t="shared" si="109"/>
        <v/>
      </c>
      <c r="BI82" s="18">
        <f t="shared" si="108"/>
        <v>0</v>
      </c>
      <c r="BJ82" s="18" t="str">
        <f t="shared" si="108"/>
        <v/>
      </c>
      <c r="BK82" s="18" t="str">
        <f t="shared" si="108"/>
        <v/>
      </c>
      <c r="BL82" s="18" t="str">
        <f t="shared" si="108"/>
        <v/>
      </c>
      <c r="BM82" s="18" t="str">
        <f t="shared" si="108"/>
        <v/>
      </c>
      <c r="BN82" s="8"/>
      <c r="BO82" s="8"/>
      <c r="BP82" s="8"/>
      <c r="BQ82" s="8"/>
      <c r="BR82" s="8"/>
      <c r="BS82" s="8"/>
    </row>
    <row r="83" spans="1:71" x14ac:dyDescent="0.2">
      <c r="A83" s="8" t="s">
        <v>196</v>
      </c>
      <c r="B83" s="32" t="s">
        <v>214</v>
      </c>
      <c r="C83" s="91" t="s">
        <v>211</v>
      </c>
      <c r="D83" s="53">
        <v>161.5</v>
      </c>
      <c r="E83" s="34">
        <v>315</v>
      </c>
      <c r="F83" s="34">
        <v>220</v>
      </c>
      <c r="G83" s="34">
        <v>465</v>
      </c>
      <c r="H83" s="34">
        <f t="shared" si="110"/>
        <v>1000</v>
      </c>
      <c r="I83" s="35">
        <f t="shared" si="106"/>
        <v>678.69999999999993</v>
      </c>
      <c r="J83" s="36"/>
      <c r="K83" s="18">
        <f t="shared" si="111"/>
        <v>0</v>
      </c>
      <c r="L83" s="35">
        <f t="shared" si="107"/>
        <v>0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8"/>
      <c r="AD83" s="6">
        <f t="shared" si="112"/>
        <v>0</v>
      </c>
      <c r="AE83" s="6">
        <f t="shared" si="113"/>
        <v>0</v>
      </c>
      <c r="AF83" s="6">
        <f t="shared" si="114"/>
        <v>0</v>
      </c>
      <c r="AG83" s="6">
        <f t="shared" si="115"/>
        <v>0</v>
      </c>
      <c r="AH83" s="6">
        <f t="shared" si="116"/>
        <v>0</v>
      </c>
      <c r="AI83" s="6">
        <f t="shared" si="117"/>
        <v>0</v>
      </c>
      <c r="AJ83" s="6">
        <f t="shared" si="118"/>
        <v>0</v>
      </c>
      <c r="AK83" s="6">
        <f t="shared" si="119"/>
        <v>0</v>
      </c>
      <c r="AL83" s="6">
        <f t="shared" si="120"/>
        <v>0</v>
      </c>
      <c r="AM83" s="6">
        <f t="shared" si="121"/>
        <v>0</v>
      </c>
      <c r="AN83" s="8"/>
      <c r="AO83" s="6">
        <f t="shared" si="127"/>
        <v>1000</v>
      </c>
      <c r="AP83" s="8"/>
      <c r="AQ83" s="6" t="str">
        <f>IF(H83&gt;0,LOOKUP(C83,'counts-boys'!A$1:A$16,'counts-boys'!C$1:C$16),0)</f>
        <v>COL</v>
      </c>
      <c r="AR83" s="6">
        <f t="shared" si="122"/>
        <v>0</v>
      </c>
      <c r="AS83" s="6">
        <f t="shared" si="123"/>
        <v>0</v>
      </c>
      <c r="AT83" s="6">
        <f t="shared" si="124"/>
        <v>0</v>
      </c>
      <c r="AU83" s="6">
        <f t="shared" si="125"/>
        <v>0</v>
      </c>
      <c r="AV83" s="6">
        <f t="shared" si="126"/>
        <v>0</v>
      </c>
      <c r="AW83" s="8"/>
      <c r="AX83" s="18" t="str">
        <f t="shared" si="108"/>
        <v/>
      </c>
      <c r="AY83" s="18" t="str">
        <f t="shared" si="108"/>
        <v/>
      </c>
      <c r="AZ83" s="18" t="str">
        <f t="shared" si="108"/>
        <v/>
      </c>
      <c r="BA83" s="18">
        <f t="shared" si="108"/>
        <v>0</v>
      </c>
      <c r="BB83" s="18" t="str">
        <f t="shared" si="108"/>
        <v/>
      </c>
      <c r="BC83" s="18" t="str">
        <f t="shared" si="108"/>
        <v/>
      </c>
      <c r="BD83" s="18" t="str">
        <f t="shared" si="108"/>
        <v/>
      </c>
      <c r="BE83" s="18" t="str">
        <f t="shared" si="109"/>
        <v/>
      </c>
      <c r="BF83" s="18" t="str">
        <f t="shared" si="109"/>
        <v/>
      </c>
      <c r="BG83" s="18" t="str">
        <f t="shared" si="109"/>
        <v/>
      </c>
      <c r="BH83" s="18" t="str">
        <f t="shared" si="109"/>
        <v/>
      </c>
      <c r="BI83" s="18" t="str">
        <f t="shared" si="108"/>
        <v/>
      </c>
      <c r="BJ83" s="18" t="str">
        <f t="shared" si="108"/>
        <v/>
      </c>
      <c r="BK83" s="18" t="str">
        <f t="shared" si="108"/>
        <v/>
      </c>
      <c r="BL83" s="18" t="str">
        <f t="shared" si="108"/>
        <v/>
      </c>
      <c r="BM83" s="18" t="str">
        <f t="shared" si="108"/>
        <v/>
      </c>
      <c r="BN83" s="8"/>
      <c r="BO83" s="8"/>
      <c r="BP83" s="8"/>
      <c r="BQ83" s="8"/>
      <c r="BR83" s="8"/>
      <c r="BS83" s="8"/>
    </row>
    <row r="84" spans="1:71" s="77" customFormat="1" x14ac:dyDescent="0.2">
      <c r="A84" s="44" t="s">
        <v>196</v>
      </c>
      <c r="B84" s="32" t="s">
        <v>268</v>
      </c>
      <c r="C84" s="91" t="s">
        <v>109</v>
      </c>
      <c r="D84" s="53">
        <v>161.6</v>
      </c>
      <c r="E84" s="34">
        <v>345</v>
      </c>
      <c r="F84" s="34">
        <v>200</v>
      </c>
      <c r="G84" s="34">
        <v>435</v>
      </c>
      <c r="H84" s="34">
        <f t="shared" si="110"/>
        <v>980</v>
      </c>
      <c r="I84" s="35">
        <f t="shared" si="106"/>
        <v>665.12599999999998</v>
      </c>
      <c r="J84" s="75"/>
      <c r="K84" s="18">
        <f t="shared" si="111"/>
        <v>0</v>
      </c>
      <c r="L84" s="35">
        <f t="shared" si="107"/>
        <v>0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74"/>
      <c r="AD84" s="6">
        <f t="shared" si="112"/>
        <v>0</v>
      </c>
      <c r="AE84" s="6">
        <f t="shared" si="113"/>
        <v>0</v>
      </c>
      <c r="AF84" s="6">
        <f t="shared" si="114"/>
        <v>0</v>
      </c>
      <c r="AG84" s="6">
        <f t="shared" si="115"/>
        <v>0</v>
      </c>
      <c r="AH84" s="6">
        <f t="shared" si="116"/>
        <v>0</v>
      </c>
      <c r="AI84" s="6">
        <f t="shared" si="117"/>
        <v>0</v>
      </c>
      <c r="AJ84" s="6">
        <f t="shared" si="118"/>
        <v>0</v>
      </c>
      <c r="AK84" s="6">
        <f t="shared" si="119"/>
        <v>0</v>
      </c>
      <c r="AL84" s="6">
        <f t="shared" si="120"/>
        <v>0</v>
      </c>
      <c r="AM84" s="6">
        <f t="shared" si="121"/>
        <v>0</v>
      </c>
      <c r="AN84" s="44"/>
      <c r="AO84" s="6">
        <f t="shared" si="127"/>
        <v>980</v>
      </c>
      <c r="AP84" s="44"/>
      <c r="AQ84" s="6" t="str">
        <f>IF(H84&gt;0,LOOKUP(C84,'counts-boys'!A$1:A$16,'counts-boys'!C$1:C$16),0)</f>
        <v>PLV</v>
      </c>
      <c r="AR84" s="6">
        <f t="shared" si="122"/>
        <v>0</v>
      </c>
      <c r="AS84" s="6">
        <f t="shared" si="123"/>
        <v>0</v>
      </c>
      <c r="AT84" s="6">
        <f t="shared" si="124"/>
        <v>0</v>
      </c>
      <c r="AU84" s="6">
        <f t="shared" si="125"/>
        <v>0</v>
      </c>
      <c r="AV84" s="6">
        <f t="shared" si="126"/>
        <v>0</v>
      </c>
      <c r="AW84" s="44"/>
      <c r="AX84" s="18" t="str">
        <f t="shared" si="108"/>
        <v/>
      </c>
      <c r="AY84" s="18" t="str">
        <f t="shared" si="108"/>
        <v/>
      </c>
      <c r="AZ84" s="18" t="str">
        <f t="shared" si="108"/>
        <v/>
      </c>
      <c r="BA84" s="18" t="str">
        <f t="shared" si="108"/>
        <v/>
      </c>
      <c r="BB84" s="18" t="str">
        <f t="shared" si="108"/>
        <v/>
      </c>
      <c r="BC84" s="18" t="str">
        <f t="shared" si="108"/>
        <v/>
      </c>
      <c r="BD84" s="18" t="str">
        <f t="shared" si="108"/>
        <v/>
      </c>
      <c r="BE84" s="18" t="str">
        <f t="shared" si="109"/>
        <v/>
      </c>
      <c r="BF84" s="18" t="str">
        <f t="shared" si="109"/>
        <v/>
      </c>
      <c r="BG84" s="18" t="str">
        <f t="shared" si="109"/>
        <v/>
      </c>
      <c r="BH84" s="18" t="str">
        <f t="shared" si="109"/>
        <v/>
      </c>
      <c r="BI84" s="18">
        <f t="shared" si="108"/>
        <v>0</v>
      </c>
      <c r="BJ84" s="76" t="str">
        <f t="shared" si="108"/>
        <v/>
      </c>
      <c r="BK84" s="76" t="str">
        <f t="shared" si="108"/>
        <v/>
      </c>
      <c r="BL84" s="76" t="str">
        <f t="shared" si="108"/>
        <v/>
      </c>
      <c r="BM84" s="76" t="str">
        <f t="shared" si="108"/>
        <v/>
      </c>
      <c r="BN84" s="74"/>
      <c r="BO84" s="74"/>
      <c r="BP84" s="74"/>
      <c r="BQ84" s="74"/>
      <c r="BR84" s="74"/>
      <c r="BS84" s="74"/>
    </row>
    <row r="85" spans="1:71" x14ac:dyDescent="0.2">
      <c r="A85" s="44" t="s">
        <v>196</v>
      </c>
      <c r="B85" s="32" t="s">
        <v>247</v>
      </c>
      <c r="C85" s="91" t="s">
        <v>45</v>
      </c>
      <c r="D85" s="53">
        <v>161.9</v>
      </c>
      <c r="E85" s="34">
        <v>450</v>
      </c>
      <c r="F85" s="34">
        <v>305</v>
      </c>
      <c r="G85" s="34">
        <v>535</v>
      </c>
      <c r="H85" s="34">
        <f>SUM(E85:G85)</f>
        <v>1290</v>
      </c>
      <c r="I85" s="35">
        <f t="shared" si="106"/>
        <v>875.52299999999991</v>
      </c>
      <c r="J85" s="36"/>
      <c r="K85" s="18">
        <f>MAX(AI85:AM85)</f>
        <v>1</v>
      </c>
      <c r="L85" s="35">
        <f t="shared" si="107"/>
        <v>7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8"/>
      <c r="AD85" s="6">
        <f t="shared" si="112"/>
        <v>1</v>
      </c>
      <c r="AE85" s="6">
        <f t="shared" si="113"/>
        <v>2</v>
      </c>
      <c r="AF85" s="6">
        <f t="shared" si="114"/>
        <v>3</v>
      </c>
      <c r="AG85" s="6">
        <f t="shared" si="115"/>
        <v>5</v>
      </c>
      <c r="AH85" s="6">
        <f t="shared" si="116"/>
        <v>7</v>
      </c>
      <c r="AI85" s="6">
        <f t="shared" si="117"/>
        <v>1</v>
      </c>
      <c r="AJ85" s="6">
        <f t="shared" si="118"/>
        <v>0</v>
      </c>
      <c r="AK85" s="6">
        <f t="shared" si="119"/>
        <v>0</v>
      </c>
      <c r="AL85" s="6">
        <f t="shared" si="120"/>
        <v>0</v>
      </c>
      <c r="AM85" s="6">
        <f t="shared" si="121"/>
        <v>0</v>
      </c>
      <c r="AN85" s="8"/>
      <c r="AO85" s="6">
        <f t="shared" si="127"/>
        <v>1290</v>
      </c>
      <c r="AP85" s="8"/>
      <c r="AQ85" s="6" t="str">
        <f>IF(H85&gt;0,LOOKUP(C85,'counts-boys'!A$1:A$16,'counts-boys'!C$1:C$16),0)</f>
        <v>LEX</v>
      </c>
      <c r="AR85" s="6">
        <f t="shared" si="122"/>
        <v>1</v>
      </c>
      <c r="AS85" s="6">
        <f t="shared" si="123"/>
        <v>2</v>
      </c>
      <c r="AT85" s="6">
        <f t="shared" si="124"/>
        <v>3</v>
      </c>
      <c r="AU85" s="6">
        <f t="shared" si="125"/>
        <v>5</v>
      </c>
      <c r="AV85" s="6">
        <f t="shared" si="126"/>
        <v>7</v>
      </c>
      <c r="AW85" s="8"/>
      <c r="AX85" s="18" t="str">
        <f t="shared" si="108"/>
        <v/>
      </c>
      <c r="AY85" s="18" t="str">
        <f t="shared" si="108"/>
        <v/>
      </c>
      <c r="AZ85" s="18" t="str">
        <f t="shared" si="108"/>
        <v/>
      </c>
      <c r="BA85" s="18" t="str">
        <f t="shared" si="108"/>
        <v/>
      </c>
      <c r="BB85" s="18" t="str">
        <f t="shared" si="108"/>
        <v/>
      </c>
      <c r="BC85" s="18" t="str">
        <f t="shared" si="108"/>
        <v/>
      </c>
      <c r="BD85" s="18" t="str">
        <f t="shared" si="108"/>
        <v/>
      </c>
      <c r="BE85" s="18">
        <f t="shared" si="109"/>
        <v>7</v>
      </c>
      <c r="BF85" s="18" t="str">
        <f t="shared" si="109"/>
        <v/>
      </c>
      <c r="BG85" s="18" t="str">
        <f t="shared" si="109"/>
        <v/>
      </c>
      <c r="BH85" s="18" t="str">
        <f t="shared" si="109"/>
        <v/>
      </c>
      <c r="BI85" s="18" t="str">
        <f t="shared" si="108"/>
        <v/>
      </c>
      <c r="BJ85" s="18" t="str">
        <f t="shared" si="108"/>
        <v/>
      </c>
      <c r="BK85" s="18" t="str">
        <f t="shared" si="108"/>
        <v/>
      </c>
      <c r="BL85" s="18" t="str">
        <f t="shared" si="108"/>
        <v/>
      </c>
      <c r="BM85" s="18" t="str">
        <f t="shared" si="108"/>
        <v/>
      </c>
      <c r="BN85" s="8"/>
      <c r="BO85" s="8"/>
      <c r="BP85" s="8"/>
      <c r="BQ85" s="8"/>
      <c r="BR85" s="8"/>
      <c r="BS85" s="8"/>
    </row>
    <row r="86" spans="1:71" x14ac:dyDescent="0.2">
      <c r="A86" s="8"/>
      <c r="B86" s="32" t="s">
        <v>136</v>
      </c>
      <c r="C86" s="92" t="s">
        <v>66</v>
      </c>
      <c r="D86" s="53">
        <v>162.5</v>
      </c>
      <c r="E86" s="34">
        <v>350</v>
      </c>
      <c r="F86" s="34">
        <v>215</v>
      </c>
      <c r="G86" s="34">
        <v>370</v>
      </c>
      <c r="H86" s="34">
        <f t="shared" si="110"/>
        <v>935</v>
      </c>
      <c r="I86" s="35">
        <f t="shared" si="106"/>
        <v>631.40549999999996</v>
      </c>
      <c r="J86" s="36"/>
      <c r="K86" s="18">
        <f t="shared" si="111"/>
        <v>0</v>
      </c>
      <c r="L86" s="35">
        <f t="shared" si="107"/>
        <v>0</v>
      </c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8"/>
      <c r="AD86" s="6">
        <f t="shared" si="112"/>
        <v>0</v>
      </c>
      <c r="AE86" s="6">
        <f t="shared" si="113"/>
        <v>0</v>
      </c>
      <c r="AF86" s="6">
        <f t="shared" si="114"/>
        <v>0</v>
      </c>
      <c r="AG86" s="6">
        <f t="shared" si="115"/>
        <v>0</v>
      </c>
      <c r="AH86" s="6">
        <f t="shared" si="116"/>
        <v>0</v>
      </c>
      <c r="AI86" s="6">
        <f t="shared" si="117"/>
        <v>0</v>
      </c>
      <c r="AJ86" s="6">
        <f t="shared" si="118"/>
        <v>0</v>
      </c>
      <c r="AK86" s="6">
        <f t="shared" si="119"/>
        <v>0</v>
      </c>
      <c r="AL86" s="6">
        <f t="shared" si="120"/>
        <v>0</v>
      </c>
      <c r="AM86" s="6">
        <f t="shared" si="121"/>
        <v>0</v>
      </c>
      <c r="AN86" s="8"/>
      <c r="AO86" s="6" t="str">
        <f t="shared" si="127"/>
        <v/>
      </c>
      <c r="AP86" s="8"/>
      <c r="AQ86" s="6" t="str">
        <f>IF(H86&gt;0,LOOKUP(C86,'counts-boys'!A$1:A$16,'counts-boys'!C$1:C$16),0)</f>
        <v>CRT</v>
      </c>
      <c r="AR86" s="6">
        <f t="shared" si="122"/>
        <v>0</v>
      </c>
      <c r="AS86" s="6">
        <f t="shared" si="123"/>
        <v>0</v>
      </c>
      <c r="AT86" s="6">
        <f t="shared" si="124"/>
        <v>0</v>
      </c>
      <c r="AU86" s="6">
        <f t="shared" si="125"/>
        <v>0</v>
      </c>
      <c r="AV86" s="6">
        <f t="shared" si="126"/>
        <v>0</v>
      </c>
      <c r="AW86" s="8"/>
      <c r="AX86" s="18" t="str">
        <f t="shared" si="108"/>
        <v/>
      </c>
      <c r="AY86" s="18" t="str">
        <f t="shared" si="108"/>
        <v/>
      </c>
      <c r="AZ86" s="18" t="str">
        <f t="shared" si="108"/>
        <v/>
      </c>
      <c r="BA86" s="18" t="str">
        <f t="shared" si="108"/>
        <v/>
      </c>
      <c r="BB86" s="18">
        <f t="shared" si="108"/>
        <v>0</v>
      </c>
      <c r="BC86" s="18" t="str">
        <f t="shared" si="108"/>
        <v/>
      </c>
      <c r="BD86" s="18" t="str">
        <f t="shared" si="108"/>
        <v/>
      </c>
      <c r="BE86" s="18" t="str">
        <f t="shared" si="109"/>
        <v/>
      </c>
      <c r="BF86" s="18" t="str">
        <f t="shared" si="109"/>
        <v/>
      </c>
      <c r="BG86" s="18" t="str">
        <f t="shared" si="109"/>
        <v/>
      </c>
      <c r="BH86" s="18" t="str">
        <f t="shared" si="109"/>
        <v/>
      </c>
      <c r="BI86" s="18" t="str">
        <f t="shared" si="108"/>
        <v/>
      </c>
      <c r="BJ86" s="18" t="str">
        <f t="shared" si="108"/>
        <v/>
      </c>
      <c r="BK86" s="18" t="str">
        <f t="shared" si="108"/>
        <v/>
      </c>
      <c r="BL86" s="18" t="str">
        <f t="shared" si="108"/>
        <v/>
      </c>
      <c r="BM86" s="18" t="str">
        <f t="shared" si="108"/>
        <v/>
      </c>
      <c r="BN86" s="8"/>
      <c r="BO86" s="8"/>
      <c r="BP86" s="8"/>
      <c r="BQ86" s="8"/>
      <c r="BR86" s="8"/>
      <c r="BS86" s="8"/>
    </row>
    <row r="87" spans="1:71" x14ac:dyDescent="0.2">
      <c r="A87" s="44" t="s">
        <v>196</v>
      </c>
      <c r="B87" s="32" t="s">
        <v>134</v>
      </c>
      <c r="C87" s="91" t="s">
        <v>110</v>
      </c>
      <c r="D87" s="53">
        <v>162.80000000000001</v>
      </c>
      <c r="E87" s="34">
        <v>450</v>
      </c>
      <c r="F87" s="34">
        <v>255</v>
      </c>
      <c r="G87" s="34">
        <v>445</v>
      </c>
      <c r="H87" s="34">
        <f t="shared" si="110"/>
        <v>1150</v>
      </c>
      <c r="I87" s="35">
        <f t="shared" si="106"/>
        <v>776.59500000000003</v>
      </c>
      <c r="J87" s="36"/>
      <c r="K87" s="18">
        <f t="shared" si="111"/>
        <v>5</v>
      </c>
      <c r="L87" s="35">
        <f t="shared" si="107"/>
        <v>1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8"/>
      <c r="AD87" s="6">
        <f t="shared" si="112"/>
        <v>1</v>
      </c>
      <c r="AE87" s="6">
        <f t="shared" si="113"/>
        <v>0</v>
      </c>
      <c r="AF87" s="6">
        <f t="shared" si="114"/>
        <v>0</v>
      </c>
      <c r="AG87" s="6">
        <f t="shared" si="115"/>
        <v>0</v>
      </c>
      <c r="AH87" s="6">
        <f t="shared" si="116"/>
        <v>0</v>
      </c>
      <c r="AI87" s="6">
        <f t="shared" si="117"/>
        <v>5</v>
      </c>
      <c r="AJ87" s="6">
        <f t="shared" si="118"/>
        <v>5</v>
      </c>
      <c r="AK87" s="6">
        <f t="shared" si="119"/>
        <v>5</v>
      </c>
      <c r="AL87" s="6">
        <f t="shared" si="120"/>
        <v>5</v>
      </c>
      <c r="AM87" s="6">
        <f t="shared" si="121"/>
        <v>5</v>
      </c>
      <c r="AN87" s="8"/>
      <c r="AO87" s="6">
        <f t="shared" si="127"/>
        <v>1150</v>
      </c>
      <c r="AP87" s="8"/>
      <c r="AQ87" s="6" t="str">
        <f>IF(H87&gt;0,LOOKUP(C87,'counts-boys'!A$1:A$16,'counts-boys'!C$1:C$16),0)</f>
        <v>ELK</v>
      </c>
      <c r="AR87" s="6">
        <f t="shared" si="122"/>
        <v>1</v>
      </c>
      <c r="AS87" s="6">
        <f t="shared" si="123"/>
        <v>0</v>
      </c>
      <c r="AT87" s="6">
        <f t="shared" si="124"/>
        <v>0</v>
      </c>
      <c r="AU87" s="6">
        <f t="shared" si="125"/>
        <v>0</v>
      </c>
      <c r="AV87" s="6">
        <f t="shared" si="126"/>
        <v>0</v>
      </c>
      <c r="AW87" s="8"/>
      <c r="AX87" s="18" t="str">
        <f t="shared" si="108"/>
        <v/>
      </c>
      <c r="AY87" s="18" t="str">
        <f t="shared" si="108"/>
        <v/>
      </c>
      <c r="AZ87" s="18" t="str">
        <f t="shared" si="108"/>
        <v/>
      </c>
      <c r="BA87" s="18" t="str">
        <f t="shared" si="108"/>
        <v/>
      </c>
      <c r="BB87" s="18" t="str">
        <f t="shared" si="108"/>
        <v/>
      </c>
      <c r="BC87" s="18">
        <f t="shared" si="108"/>
        <v>1</v>
      </c>
      <c r="BD87" s="18" t="str">
        <f t="shared" si="108"/>
        <v/>
      </c>
      <c r="BE87" s="18" t="str">
        <f t="shared" si="109"/>
        <v/>
      </c>
      <c r="BF87" s="18" t="str">
        <f t="shared" si="109"/>
        <v/>
      </c>
      <c r="BG87" s="18" t="str">
        <f t="shared" si="109"/>
        <v/>
      </c>
      <c r="BH87" s="18" t="str">
        <f t="shared" si="109"/>
        <v/>
      </c>
      <c r="BI87" s="18" t="str">
        <f t="shared" si="108"/>
        <v/>
      </c>
      <c r="BJ87" s="18" t="str">
        <f t="shared" si="108"/>
        <v/>
      </c>
      <c r="BK87" s="18" t="str">
        <f t="shared" si="108"/>
        <v/>
      </c>
      <c r="BL87" s="18" t="str">
        <f t="shared" si="108"/>
        <v/>
      </c>
      <c r="BM87" s="18" t="str">
        <f t="shared" si="108"/>
        <v/>
      </c>
      <c r="BN87" s="8"/>
      <c r="BO87" s="8"/>
      <c r="BP87" s="8"/>
      <c r="BQ87" s="8"/>
      <c r="BR87" s="8"/>
      <c r="BS87" s="8"/>
    </row>
    <row r="88" spans="1:71" x14ac:dyDescent="0.2">
      <c r="A88" s="44" t="s">
        <v>196</v>
      </c>
      <c r="B88" s="32" t="s">
        <v>228</v>
      </c>
      <c r="C88" s="92" t="s">
        <v>66</v>
      </c>
      <c r="D88" s="53">
        <v>162.9</v>
      </c>
      <c r="E88" s="34">
        <v>335</v>
      </c>
      <c r="F88" s="34">
        <v>195</v>
      </c>
      <c r="G88" s="34">
        <v>435</v>
      </c>
      <c r="H88" s="34">
        <f>SUM(E88:G88)</f>
        <v>965</v>
      </c>
      <c r="I88" s="35">
        <f t="shared" si="106"/>
        <v>651.66449999999998</v>
      </c>
      <c r="J88" s="36"/>
      <c r="K88" s="18">
        <f>MAX(AI88:AM88)</f>
        <v>0</v>
      </c>
      <c r="L88" s="35">
        <f t="shared" si="107"/>
        <v>0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8"/>
      <c r="AD88" s="6">
        <f t="shared" si="112"/>
        <v>0</v>
      </c>
      <c r="AE88" s="6">
        <f t="shared" si="113"/>
        <v>0</v>
      </c>
      <c r="AF88" s="6">
        <f t="shared" si="114"/>
        <v>0</v>
      </c>
      <c r="AG88" s="6">
        <f t="shared" si="115"/>
        <v>0</v>
      </c>
      <c r="AH88" s="6">
        <f t="shared" si="116"/>
        <v>0</v>
      </c>
      <c r="AI88" s="6">
        <f t="shared" si="117"/>
        <v>0</v>
      </c>
      <c r="AJ88" s="6">
        <f t="shared" si="118"/>
        <v>0</v>
      </c>
      <c r="AK88" s="6">
        <f t="shared" si="119"/>
        <v>0</v>
      </c>
      <c r="AL88" s="6">
        <f t="shared" si="120"/>
        <v>0</v>
      </c>
      <c r="AM88" s="6">
        <f t="shared" si="121"/>
        <v>0</v>
      </c>
      <c r="AN88" s="8"/>
      <c r="AO88" s="6">
        <f t="shared" si="127"/>
        <v>965</v>
      </c>
      <c r="AP88" s="8"/>
      <c r="AQ88" s="6" t="str">
        <f>IF(H88&gt;0,LOOKUP(C88,'counts-boys'!A$1:A$16,'counts-boys'!C$1:C$16),0)</f>
        <v>CRT</v>
      </c>
      <c r="AR88" s="6">
        <f t="shared" si="122"/>
        <v>0</v>
      </c>
      <c r="AS88" s="6">
        <f t="shared" si="123"/>
        <v>0</v>
      </c>
      <c r="AT88" s="6">
        <f t="shared" si="124"/>
        <v>0</v>
      </c>
      <c r="AU88" s="6">
        <f t="shared" si="125"/>
        <v>0</v>
      </c>
      <c r="AV88" s="6">
        <f t="shared" si="126"/>
        <v>0</v>
      </c>
      <c r="AW88" s="8"/>
      <c r="AX88" s="18" t="str">
        <f t="shared" si="108"/>
        <v/>
      </c>
      <c r="AY88" s="18" t="str">
        <f t="shared" si="108"/>
        <v/>
      </c>
      <c r="AZ88" s="18" t="str">
        <f t="shared" si="108"/>
        <v/>
      </c>
      <c r="BA88" s="18" t="str">
        <f t="shared" si="108"/>
        <v/>
      </c>
      <c r="BB88" s="18">
        <f t="shared" si="108"/>
        <v>0</v>
      </c>
      <c r="BC88" s="18" t="str">
        <f t="shared" si="108"/>
        <v/>
      </c>
      <c r="BD88" s="18" t="str">
        <f t="shared" si="108"/>
        <v/>
      </c>
      <c r="BE88" s="18" t="str">
        <f t="shared" si="109"/>
        <v/>
      </c>
      <c r="BF88" s="18" t="str">
        <f t="shared" si="109"/>
        <v/>
      </c>
      <c r="BG88" s="18" t="str">
        <f t="shared" si="109"/>
        <v/>
      </c>
      <c r="BH88" s="18" t="str">
        <f t="shared" si="109"/>
        <v/>
      </c>
      <c r="BI88" s="18" t="str">
        <f t="shared" si="108"/>
        <v/>
      </c>
      <c r="BJ88" s="18" t="str">
        <f t="shared" si="108"/>
        <v/>
      </c>
      <c r="BK88" s="18" t="str">
        <f t="shared" si="108"/>
        <v/>
      </c>
      <c r="BL88" s="18" t="str">
        <f t="shared" si="108"/>
        <v/>
      </c>
      <c r="BM88" s="18" t="str">
        <f t="shared" si="108"/>
        <v/>
      </c>
      <c r="BN88" s="8"/>
      <c r="BO88" s="8"/>
      <c r="BP88" s="8"/>
      <c r="BQ88" s="8"/>
      <c r="BR88" s="8"/>
      <c r="BS88" s="8"/>
    </row>
    <row r="89" spans="1:71" x14ac:dyDescent="0.2">
      <c r="A89" s="44" t="s">
        <v>196</v>
      </c>
      <c r="B89" s="32" t="s">
        <v>143</v>
      </c>
      <c r="C89" s="91" t="s">
        <v>42</v>
      </c>
      <c r="D89" s="53">
        <v>163.5</v>
      </c>
      <c r="E89" s="34">
        <v>475</v>
      </c>
      <c r="F89" s="34">
        <v>275</v>
      </c>
      <c r="G89" s="34">
        <v>500</v>
      </c>
      <c r="H89" s="34">
        <f t="shared" si="110"/>
        <v>1250</v>
      </c>
      <c r="I89" s="35">
        <f t="shared" si="106"/>
        <v>840</v>
      </c>
      <c r="J89" s="36"/>
      <c r="K89" s="18">
        <f t="shared" si="111"/>
        <v>2</v>
      </c>
      <c r="L89" s="35">
        <f t="shared" si="107"/>
        <v>5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8"/>
      <c r="AD89" s="6">
        <f t="shared" si="112"/>
        <v>1</v>
      </c>
      <c r="AE89" s="6">
        <f t="shared" si="113"/>
        <v>2</v>
      </c>
      <c r="AF89" s="6">
        <f t="shared" si="114"/>
        <v>3</v>
      </c>
      <c r="AG89" s="6">
        <f t="shared" si="115"/>
        <v>5</v>
      </c>
      <c r="AH89" s="6">
        <f t="shared" si="116"/>
        <v>0</v>
      </c>
      <c r="AI89" s="6">
        <f t="shared" si="117"/>
        <v>2</v>
      </c>
      <c r="AJ89" s="6">
        <f t="shared" si="118"/>
        <v>2</v>
      </c>
      <c r="AK89" s="6">
        <f t="shared" si="119"/>
        <v>0</v>
      </c>
      <c r="AL89" s="6">
        <f t="shared" si="120"/>
        <v>0</v>
      </c>
      <c r="AM89" s="6">
        <f t="shared" si="121"/>
        <v>0</v>
      </c>
      <c r="AN89" s="8"/>
      <c r="AO89" s="6">
        <f t="shared" si="127"/>
        <v>1250</v>
      </c>
      <c r="AP89" s="8"/>
      <c r="AQ89" s="6" t="str">
        <f>IF(H89&gt;0,LOOKUP(C89,'counts-boys'!A$1:A$16,'counts-boys'!C$1:C$16),0)</f>
        <v>BEN</v>
      </c>
      <c r="AR89" s="6">
        <f t="shared" si="122"/>
        <v>1</v>
      </c>
      <c r="AS89" s="6">
        <f t="shared" si="123"/>
        <v>2</v>
      </c>
      <c r="AT89" s="6">
        <f t="shared" si="124"/>
        <v>3</v>
      </c>
      <c r="AU89" s="6">
        <f t="shared" si="125"/>
        <v>5</v>
      </c>
      <c r="AV89" s="6">
        <f t="shared" si="126"/>
        <v>0</v>
      </c>
      <c r="AW89" s="8"/>
      <c r="AX89" s="18" t="str">
        <f t="shared" si="108"/>
        <v/>
      </c>
      <c r="AY89" s="18">
        <f t="shared" si="108"/>
        <v>5</v>
      </c>
      <c r="AZ89" s="18" t="str">
        <f t="shared" si="108"/>
        <v/>
      </c>
      <c r="BA89" s="18" t="str">
        <f t="shared" si="108"/>
        <v/>
      </c>
      <c r="BB89" s="18" t="str">
        <f t="shared" si="108"/>
        <v/>
      </c>
      <c r="BC89" s="18" t="str">
        <f t="shared" si="108"/>
        <v/>
      </c>
      <c r="BD89" s="18" t="str">
        <f t="shared" si="108"/>
        <v/>
      </c>
      <c r="BE89" s="18" t="str">
        <f t="shared" si="109"/>
        <v/>
      </c>
      <c r="BF89" s="18" t="str">
        <f t="shared" si="109"/>
        <v/>
      </c>
      <c r="BG89" s="18" t="str">
        <f t="shared" si="109"/>
        <v/>
      </c>
      <c r="BH89" s="18" t="str">
        <f t="shared" si="109"/>
        <v/>
      </c>
      <c r="BI89" s="18" t="str">
        <f t="shared" si="108"/>
        <v/>
      </c>
      <c r="BJ89" s="18" t="str">
        <f t="shared" si="108"/>
        <v/>
      </c>
      <c r="BK89" s="18" t="str">
        <f t="shared" si="108"/>
        <v/>
      </c>
      <c r="BL89" s="18" t="str">
        <f t="shared" si="108"/>
        <v/>
      </c>
      <c r="BM89" s="18" t="str">
        <f t="shared" si="108"/>
        <v/>
      </c>
      <c r="BN89" s="8"/>
      <c r="BO89" s="8"/>
      <c r="BP89" s="8"/>
      <c r="BQ89" s="8"/>
      <c r="BR89" s="8"/>
      <c r="BS89" s="8"/>
    </row>
    <row r="90" spans="1:71" x14ac:dyDescent="0.2">
      <c r="A90" s="8" t="s">
        <v>196</v>
      </c>
      <c r="B90" s="32" t="s">
        <v>140</v>
      </c>
      <c r="C90" s="91" t="s">
        <v>58</v>
      </c>
      <c r="D90" s="53">
        <v>163.6</v>
      </c>
      <c r="E90" s="34">
        <v>370</v>
      </c>
      <c r="F90" s="34">
        <v>235</v>
      </c>
      <c r="G90" s="34">
        <v>395</v>
      </c>
      <c r="H90" s="34">
        <f t="shared" si="110"/>
        <v>1000</v>
      </c>
      <c r="I90" s="35">
        <f t="shared" si="106"/>
        <v>672</v>
      </c>
      <c r="J90" s="36"/>
      <c r="K90" s="18">
        <f t="shared" si="111"/>
        <v>0</v>
      </c>
      <c r="L90" s="35">
        <f t="shared" si="107"/>
        <v>0</v>
      </c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8"/>
      <c r="AD90" s="6">
        <f t="shared" si="112"/>
        <v>0</v>
      </c>
      <c r="AE90" s="6">
        <f t="shared" si="113"/>
        <v>0</v>
      </c>
      <c r="AF90" s="6">
        <f t="shared" si="114"/>
        <v>0</v>
      </c>
      <c r="AG90" s="6">
        <f t="shared" si="115"/>
        <v>0</v>
      </c>
      <c r="AH90" s="6">
        <f t="shared" si="116"/>
        <v>0</v>
      </c>
      <c r="AI90" s="6">
        <f t="shared" si="117"/>
        <v>0</v>
      </c>
      <c r="AJ90" s="6">
        <f t="shared" si="118"/>
        <v>0</v>
      </c>
      <c r="AK90" s="6">
        <f t="shared" si="119"/>
        <v>0</v>
      </c>
      <c r="AL90" s="6">
        <f t="shared" si="120"/>
        <v>0</v>
      </c>
      <c r="AM90" s="6">
        <f t="shared" si="121"/>
        <v>0</v>
      </c>
      <c r="AN90" s="8"/>
      <c r="AO90" s="6">
        <f t="shared" si="127"/>
        <v>1000</v>
      </c>
      <c r="AP90" s="8"/>
      <c r="AQ90" s="6" t="str">
        <f>IF(H90&gt;0,LOOKUP(C90,'counts-boys'!A$1:A$16,'counts-boys'!C$1:C$16),0)</f>
        <v>GI</v>
      </c>
      <c r="AR90" s="6">
        <f t="shared" si="122"/>
        <v>0</v>
      </c>
      <c r="AS90" s="6">
        <f t="shared" si="123"/>
        <v>0</v>
      </c>
      <c r="AT90" s="6">
        <f t="shared" si="124"/>
        <v>0</v>
      </c>
      <c r="AU90" s="6">
        <f t="shared" si="125"/>
        <v>0</v>
      </c>
      <c r="AV90" s="6">
        <f t="shared" si="126"/>
        <v>0</v>
      </c>
      <c r="AW90" s="8"/>
      <c r="AX90" s="18" t="str">
        <f t="shared" si="108"/>
        <v/>
      </c>
      <c r="AY90" s="18" t="str">
        <f t="shared" si="108"/>
        <v/>
      </c>
      <c r="AZ90" s="18" t="str">
        <f t="shared" si="108"/>
        <v/>
      </c>
      <c r="BA90" s="18" t="str">
        <f t="shared" si="108"/>
        <v/>
      </c>
      <c r="BB90" s="18" t="str">
        <f t="shared" si="108"/>
        <v/>
      </c>
      <c r="BC90" s="18" t="str">
        <f t="shared" si="108"/>
        <v/>
      </c>
      <c r="BD90" s="18">
        <f t="shared" si="108"/>
        <v>0</v>
      </c>
      <c r="BE90" s="18" t="str">
        <f t="shared" si="109"/>
        <v/>
      </c>
      <c r="BF90" s="18" t="str">
        <f t="shared" si="109"/>
        <v/>
      </c>
      <c r="BG90" s="18" t="str">
        <f t="shared" si="109"/>
        <v/>
      </c>
      <c r="BH90" s="18" t="str">
        <f t="shared" si="109"/>
        <v/>
      </c>
      <c r="BI90" s="18" t="str">
        <f t="shared" si="108"/>
        <v/>
      </c>
      <c r="BJ90" s="18" t="str">
        <f t="shared" si="108"/>
        <v/>
      </c>
      <c r="BK90" s="18" t="str">
        <f t="shared" si="108"/>
        <v/>
      </c>
      <c r="BL90" s="18" t="str">
        <f t="shared" si="108"/>
        <v/>
      </c>
      <c r="BM90" s="18" t="str">
        <f t="shared" si="108"/>
        <v/>
      </c>
      <c r="BN90" s="8"/>
      <c r="BO90" s="8"/>
      <c r="BP90" s="8"/>
      <c r="BQ90" s="8"/>
      <c r="BR90" s="8"/>
      <c r="BS90" s="8"/>
    </row>
    <row r="91" spans="1:71" x14ac:dyDescent="0.2">
      <c r="A91" s="44" t="s">
        <v>196</v>
      </c>
      <c r="B91" s="32" t="s">
        <v>129</v>
      </c>
      <c r="C91" s="92" t="s">
        <v>106</v>
      </c>
      <c r="D91" s="53">
        <v>163.80000000000001</v>
      </c>
      <c r="E91" s="34">
        <v>395</v>
      </c>
      <c r="F91" s="34">
        <v>230</v>
      </c>
      <c r="G91" s="34">
        <v>530</v>
      </c>
      <c r="H91" s="34">
        <f t="shared" si="110"/>
        <v>1155</v>
      </c>
      <c r="I91" s="35">
        <f t="shared" si="106"/>
        <v>776.16000000000008</v>
      </c>
      <c r="J91" s="36"/>
      <c r="K91" s="18">
        <f t="shared" si="111"/>
        <v>4</v>
      </c>
      <c r="L91" s="35">
        <f t="shared" si="107"/>
        <v>2</v>
      </c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8"/>
      <c r="AD91" s="6">
        <f t="shared" si="112"/>
        <v>1</v>
      </c>
      <c r="AE91" s="6">
        <f t="shared" si="113"/>
        <v>2</v>
      </c>
      <c r="AF91" s="6">
        <f t="shared" si="114"/>
        <v>0</v>
      </c>
      <c r="AG91" s="6">
        <f t="shared" si="115"/>
        <v>0</v>
      </c>
      <c r="AH91" s="6">
        <f t="shared" si="116"/>
        <v>0</v>
      </c>
      <c r="AI91" s="6">
        <f t="shared" si="117"/>
        <v>4</v>
      </c>
      <c r="AJ91" s="6">
        <f t="shared" si="118"/>
        <v>4</v>
      </c>
      <c r="AK91" s="6">
        <f t="shared" si="119"/>
        <v>4</v>
      </c>
      <c r="AL91" s="6">
        <f t="shared" si="120"/>
        <v>4</v>
      </c>
      <c r="AM91" s="6">
        <f t="shared" si="121"/>
        <v>0</v>
      </c>
      <c r="AN91" s="8"/>
      <c r="AO91" s="6">
        <f t="shared" si="127"/>
        <v>1155</v>
      </c>
      <c r="AP91" s="8"/>
      <c r="AQ91" s="6" t="str">
        <f>IF(H91&gt;0,LOOKUP(C91,'counts-boys'!A$1:A$16,'counts-boys'!C$1:C$16),0)</f>
        <v>CP</v>
      </c>
      <c r="AR91" s="6">
        <f t="shared" si="122"/>
        <v>1</v>
      </c>
      <c r="AS91" s="6">
        <f t="shared" si="123"/>
        <v>2</v>
      </c>
      <c r="AT91" s="6">
        <f t="shared" si="124"/>
        <v>0</v>
      </c>
      <c r="AU91" s="6">
        <f t="shared" si="125"/>
        <v>0</v>
      </c>
      <c r="AV91" s="6">
        <f t="shared" si="126"/>
        <v>0</v>
      </c>
      <c r="AW91" s="8"/>
      <c r="AX91" s="18" t="str">
        <f t="shared" si="108"/>
        <v/>
      </c>
      <c r="AY91" s="18" t="str">
        <f t="shared" si="108"/>
        <v/>
      </c>
      <c r="AZ91" s="18" t="str">
        <f t="shared" si="108"/>
        <v/>
      </c>
      <c r="BA91" s="18" t="str">
        <f t="shared" si="108"/>
        <v/>
      </c>
      <c r="BB91" s="18" t="str">
        <f t="shared" si="108"/>
        <v/>
      </c>
      <c r="BC91" s="18" t="str">
        <f t="shared" si="108"/>
        <v/>
      </c>
      <c r="BD91" s="18" t="str">
        <f t="shared" si="108"/>
        <v/>
      </c>
      <c r="BE91" s="18" t="str">
        <f t="shared" si="109"/>
        <v/>
      </c>
      <c r="BF91" s="18" t="str">
        <f t="shared" si="109"/>
        <v/>
      </c>
      <c r="BG91" s="18" t="str">
        <f t="shared" si="109"/>
        <v/>
      </c>
      <c r="BH91" s="18" t="str">
        <f t="shared" si="109"/>
        <v/>
      </c>
      <c r="BI91" s="18" t="str">
        <f t="shared" si="108"/>
        <v/>
      </c>
      <c r="BJ91" s="18">
        <f t="shared" si="108"/>
        <v>2</v>
      </c>
      <c r="BK91" s="18" t="str">
        <f t="shared" si="108"/>
        <v/>
      </c>
      <c r="BL91" s="18" t="str">
        <f t="shared" si="108"/>
        <v/>
      </c>
      <c r="BM91" s="18" t="str">
        <f t="shared" si="108"/>
        <v/>
      </c>
      <c r="BN91" s="8"/>
      <c r="BO91" s="8"/>
      <c r="BP91" s="8"/>
      <c r="BQ91" s="8"/>
      <c r="BR91" s="8"/>
      <c r="BS91" s="8"/>
    </row>
    <row r="92" spans="1:71" x14ac:dyDescent="0.2">
      <c r="A92" s="74" t="s">
        <v>196</v>
      </c>
      <c r="B92" s="32" t="s">
        <v>139</v>
      </c>
      <c r="C92" s="91" t="s">
        <v>58</v>
      </c>
      <c r="D92" s="53">
        <v>164.2</v>
      </c>
      <c r="E92" s="34">
        <v>405</v>
      </c>
      <c r="F92" s="34">
        <v>205</v>
      </c>
      <c r="G92" s="34">
        <v>465</v>
      </c>
      <c r="H92" s="34">
        <f t="shared" si="110"/>
        <v>1075</v>
      </c>
      <c r="I92" s="35">
        <f t="shared" si="106"/>
        <v>718.95999999999992</v>
      </c>
      <c r="J92" s="36"/>
      <c r="K92" s="18">
        <f t="shared" si="111"/>
        <v>0</v>
      </c>
      <c r="L92" s="35">
        <f t="shared" si="107"/>
        <v>0</v>
      </c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8"/>
      <c r="AD92" s="6">
        <f t="shared" si="112"/>
        <v>0</v>
      </c>
      <c r="AE92" s="6">
        <f t="shared" si="113"/>
        <v>0</v>
      </c>
      <c r="AF92" s="6">
        <f t="shared" si="114"/>
        <v>0</v>
      </c>
      <c r="AG92" s="6">
        <f t="shared" si="115"/>
        <v>0</v>
      </c>
      <c r="AH92" s="6">
        <f t="shared" si="116"/>
        <v>0</v>
      </c>
      <c r="AI92" s="6">
        <f t="shared" si="117"/>
        <v>0</v>
      </c>
      <c r="AJ92" s="6">
        <f t="shared" si="118"/>
        <v>0</v>
      </c>
      <c r="AK92" s="6">
        <f t="shared" si="119"/>
        <v>0</v>
      </c>
      <c r="AL92" s="6">
        <f t="shared" si="120"/>
        <v>0</v>
      </c>
      <c r="AM92" s="6">
        <f t="shared" si="121"/>
        <v>0</v>
      </c>
      <c r="AN92" s="8"/>
      <c r="AO92" s="6">
        <f t="shared" si="127"/>
        <v>1075</v>
      </c>
      <c r="AP92" s="8"/>
      <c r="AQ92" s="6" t="str">
        <f>IF(H92&gt;0,LOOKUP(C92,'counts-boys'!A$1:A$16,'counts-boys'!C$1:C$16),0)</f>
        <v>GI</v>
      </c>
      <c r="AR92" s="6">
        <f t="shared" si="122"/>
        <v>0</v>
      </c>
      <c r="AS92" s="6">
        <f t="shared" si="123"/>
        <v>0</v>
      </c>
      <c r="AT92" s="6">
        <f t="shared" si="124"/>
        <v>0</v>
      </c>
      <c r="AU92" s="6">
        <f t="shared" si="125"/>
        <v>0</v>
      </c>
      <c r="AV92" s="6">
        <f t="shared" si="126"/>
        <v>0</v>
      </c>
      <c r="AW92" s="8"/>
      <c r="AX92" s="18" t="str">
        <f t="shared" si="108"/>
        <v/>
      </c>
      <c r="AY92" s="18" t="str">
        <f t="shared" si="108"/>
        <v/>
      </c>
      <c r="AZ92" s="18" t="str">
        <f t="shared" si="108"/>
        <v/>
      </c>
      <c r="BA92" s="18" t="str">
        <f t="shared" si="108"/>
        <v/>
      </c>
      <c r="BB92" s="18" t="str">
        <f t="shared" si="108"/>
        <v/>
      </c>
      <c r="BC92" s="18" t="str">
        <f t="shared" si="108"/>
        <v/>
      </c>
      <c r="BD92" s="18">
        <f t="shared" si="108"/>
        <v>0</v>
      </c>
      <c r="BE92" s="18" t="str">
        <f t="shared" si="109"/>
        <v/>
      </c>
      <c r="BF92" s="18" t="str">
        <f t="shared" si="109"/>
        <v/>
      </c>
      <c r="BG92" s="18" t="str">
        <f t="shared" si="109"/>
        <v/>
      </c>
      <c r="BH92" s="18" t="str">
        <f t="shared" si="109"/>
        <v/>
      </c>
      <c r="BI92" s="18" t="str">
        <f t="shared" si="108"/>
        <v/>
      </c>
      <c r="BJ92" s="18" t="str">
        <f t="shared" si="108"/>
        <v/>
      </c>
      <c r="BK92" s="18" t="str">
        <f t="shared" si="108"/>
        <v/>
      </c>
      <c r="BL92" s="18" t="str">
        <f t="shared" si="108"/>
        <v/>
      </c>
      <c r="BM92" s="18" t="str">
        <f t="shared" si="108"/>
        <v/>
      </c>
      <c r="BN92" s="8"/>
      <c r="BO92" s="8"/>
      <c r="BP92" s="8"/>
      <c r="BQ92" s="8"/>
      <c r="BR92" s="8"/>
      <c r="BS92" s="8"/>
    </row>
    <row r="93" spans="1:71" x14ac:dyDescent="0.2">
      <c r="A93" s="8" t="s">
        <v>196</v>
      </c>
      <c r="B93" s="32" t="s">
        <v>207</v>
      </c>
      <c r="C93" s="33" t="s">
        <v>44</v>
      </c>
      <c r="D93" s="56">
        <v>150.6</v>
      </c>
      <c r="E93" s="34">
        <v>315</v>
      </c>
      <c r="F93" s="34">
        <v>160</v>
      </c>
      <c r="G93" s="34">
        <v>405</v>
      </c>
      <c r="H93" s="34">
        <f t="shared" si="110"/>
        <v>880</v>
      </c>
      <c r="I93" s="35">
        <f t="shared" si="106"/>
        <v>634.21600000000001</v>
      </c>
      <c r="J93" s="36"/>
      <c r="K93" s="18">
        <f t="shared" si="111"/>
        <v>0</v>
      </c>
      <c r="L93" s="35">
        <f t="shared" si="107"/>
        <v>0</v>
      </c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8"/>
      <c r="AD93" s="6">
        <f t="shared" si="112"/>
        <v>0</v>
      </c>
      <c r="AE93" s="6">
        <f t="shared" si="113"/>
        <v>0</v>
      </c>
      <c r="AF93" s="6">
        <f t="shared" si="114"/>
        <v>0</v>
      </c>
      <c r="AG93" s="6">
        <f t="shared" si="115"/>
        <v>0</v>
      </c>
      <c r="AH93" s="6">
        <f t="shared" si="116"/>
        <v>0</v>
      </c>
      <c r="AI93" s="6">
        <f t="shared" si="117"/>
        <v>0</v>
      </c>
      <c r="AJ93" s="6">
        <f t="shared" si="118"/>
        <v>0</v>
      </c>
      <c r="AK93" s="6">
        <f t="shared" si="119"/>
        <v>0</v>
      </c>
      <c r="AL93" s="6">
        <f t="shared" si="120"/>
        <v>0</v>
      </c>
      <c r="AM93" s="6">
        <f t="shared" si="121"/>
        <v>0</v>
      </c>
      <c r="AN93" s="8"/>
      <c r="AO93" s="6">
        <f t="shared" si="127"/>
        <v>880</v>
      </c>
      <c r="AP93" s="8"/>
      <c r="AQ93" s="6" t="str">
        <f>IF(H93&gt;0,LOOKUP(C93,'counts-boys'!A$1:A$16,'counts-boys'!C$1:C$16),0)</f>
        <v>BT</v>
      </c>
      <c r="AR93" s="6">
        <f t="shared" si="122"/>
        <v>0</v>
      </c>
      <c r="AS93" s="6">
        <f t="shared" si="123"/>
        <v>0</v>
      </c>
      <c r="AT93" s="6">
        <f t="shared" si="124"/>
        <v>0</v>
      </c>
      <c r="AU93" s="6">
        <f t="shared" si="125"/>
        <v>0</v>
      </c>
      <c r="AV93" s="6">
        <f t="shared" si="126"/>
        <v>0</v>
      </c>
      <c r="AW93" s="8"/>
      <c r="AX93" s="18" t="str">
        <f t="shared" si="108"/>
        <v/>
      </c>
      <c r="AY93" s="18" t="str">
        <f t="shared" si="108"/>
        <v/>
      </c>
      <c r="AZ93" s="18">
        <f t="shared" si="108"/>
        <v>0</v>
      </c>
      <c r="BA93" s="18" t="str">
        <f t="shared" si="108"/>
        <v/>
      </c>
      <c r="BB93" s="18" t="str">
        <f t="shared" si="108"/>
        <v/>
      </c>
      <c r="BC93" s="18" t="str">
        <f t="shared" si="108"/>
        <v/>
      </c>
      <c r="BD93" s="18" t="str">
        <f t="shared" si="108"/>
        <v/>
      </c>
      <c r="BE93" s="18" t="str">
        <f t="shared" si="109"/>
        <v/>
      </c>
      <c r="BF93" s="18" t="str">
        <f t="shared" si="109"/>
        <v/>
      </c>
      <c r="BG93" s="18" t="str">
        <f t="shared" si="109"/>
        <v/>
      </c>
      <c r="BH93" s="18" t="str">
        <f t="shared" si="109"/>
        <v/>
      </c>
      <c r="BI93" s="18" t="str">
        <f t="shared" si="108"/>
        <v/>
      </c>
      <c r="BJ93" s="18" t="str">
        <f t="shared" si="108"/>
        <v/>
      </c>
      <c r="BK93" s="18" t="str">
        <f t="shared" si="108"/>
        <v/>
      </c>
      <c r="BL93" s="18" t="str">
        <f t="shared" si="108"/>
        <v/>
      </c>
      <c r="BM93" s="18" t="str">
        <f t="shared" si="108"/>
        <v/>
      </c>
      <c r="BN93" s="8"/>
      <c r="BO93" s="8"/>
      <c r="BP93" s="8"/>
      <c r="BQ93" s="8"/>
      <c r="BR93" s="8"/>
      <c r="BS93" s="8"/>
    </row>
    <row r="94" spans="1:71" x14ac:dyDescent="0.2">
      <c r="A94" s="44"/>
      <c r="B94" s="32" t="s">
        <v>205</v>
      </c>
      <c r="C94" s="33" t="s">
        <v>42</v>
      </c>
      <c r="D94" s="56">
        <v>151.9</v>
      </c>
      <c r="E94" s="34">
        <v>325</v>
      </c>
      <c r="F94" s="34">
        <v>205</v>
      </c>
      <c r="G94" s="34">
        <v>365</v>
      </c>
      <c r="H94" s="34">
        <f t="shared" ref="H94:H108" si="128">SUM(E94:G94)</f>
        <v>895</v>
      </c>
      <c r="I94" s="35">
        <f t="shared" si="106"/>
        <v>641.26750000000004</v>
      </c>
      <c r="J94" s="36"/>
      <c r="K94" s="18">
        <f t="shared" ref="K94:K108" si="129">MAX(AI94:AM94)</f>
        <v>0</v>
      </c>
      <c r="L94" s="35">
        <f t="shared" ref="L94:L108" si="130">MAX(AD94:AH94)</f>
        <v>0</v>
      </c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8"/>
      <c r="AD94" s="6">
        <f t="shared" ref="AD94:AD108" si="131">IF(H94&gt;0,IF(H94&gt;=$J$82,1,AE94),0)</f>
        <v>0</v>
      </c>
      <c r="AE94" s="6">
        <f t="shared" ref="AE94:AE108" si="132">IF(H94&gt;0,IF(H94&gt;=$J$81,2,AF94),0)</f>
        <v>0</v>
      </c>
      <c r="AF94" s="6">
        <f t="shared" ref="AF94:AF108" si="133">IF(H94&gt;0,IF(H94&gt;=$J$80,3,AG94),0)</f>
        <v>0</v>
      </c>
      <c r="AG94" s="6">
        <f t="shared" ref="AG94:AG108" si="134">IF(H94&gt;0,IF(H94&gt;=$J$79,5,AH94),0)</f>
        <v>0</v>
      </c>
      <c r="AH94" s="6">
        <f t="shared" ref="AH94:AH108" si="135">IF(H94&gt;0,IF(H94&gt;=$J$78,7,0),0)</f>
        <v>0</v>
      </c>
      <c r="AI94" s="6">
        <f t="shared" ref="AI94:AI108" si="136">IF(L94=7,1,AJ94)</f>
        <v>0</v>
      </c>
      <c r="AJ94" s="6">
        <f t="shared" ref="AJ94:AJ108" si="137">IF(L94=5,2,AK94)</f>
        <v>0</v>
      </c>
      <c r="AK94" s="6">
        <f t="shared" ref="AK94:AK108" si="138">IF(L94=3,3,AL94)</f>
        <v>0</v>
      </c>
      <c r="AL94" s="6">
        <f t="shared" ref="AL94:AL108" si="139">IF(L94=2,4,AM94)</f>
        <v>0</v>
      </c>
      <c r="AM94" s="6">
        <f t="shared" ref="AM94:AM108" si="140">IF(L94=1,5,0)</f>
        <v>0</v>
      </c>
      <c r="AN94" s="8"/>
      <c r="AO94" s="6" t="str">
        <f t="shared" ref="AO94:AO108" si="141">IF(A94="*",H94,"")</f>
        <v/>
      </c>
      <c r="AP94" s="8"/>
      <c r="AQ94" s="6" t="str">
        <f>IF(H94&gt;0,LOOKUP(C94,'counts-boys'!A$1:A$16,'counts-boys'!C$1:C$16),0)</f>
        <v>BEN</v>
      </c>
      <c r="AR94" s="6">
        <f t="shared" ref="AR94:AR108" si="142">IF($A94="*",IF($H94&gt;0,IF($H94&gt;=$AP$82,1,AS94),0),0)</f>
        <v>0</v>
      </c>
      <c r="AS94" s="6">
        <f t="shared" ref="AS94:AS108" si="143">IF($A94="*",IF($H94&gt;0,IF($H94&gt;=$AP$81,2,AT94),0),0)</f>
        <v>0</v>
      </c>
      <c r="AT94" s="6">
        <f t="shared" ref="AT94:AT108" si="144">IF($A94="*",IF($H94&gt;0,IF($H94&gt;=$AP$80,3,AU94),0),0)</f>
        <v>0</v>
      </c>
      <c r="AU94" s="6">
        <f t="shared" ref="AU94:AU108" si="145">IF($A94="*",IF($H94&gt;0,IF($H94&gt;=$AP$79,5,AV94),0),0)</f>
        <v>0</v>
      </c>
      <c r="AV94" s="6">
        <f t="shared" si="126"/>
        <v>0</v>
      </c>
      <c r="AW94" s="8"/>
      <c r="AX94" s="18" t="str">
        <f t="shared" ref="AX94:BM109" si="146">IF($AQ94=AX$7,MAX($AR94:$AV94),"")</f>
        <v/>
      </c>
      <c r="AY94" s="18">
        <f t="shared" si="146"/>
        <v>0</v>
      </c>
      <c r="AZ94" s="18" t="str">
        <f t="shared" si="146"/>
        <v/>
      </c>
      <c r="BA94" s="18" t="str">
        <f t="shared" si="146"/>
        <v/>
      </c>
      <c r="BB94" s="18" t="str">
        <f t="shared" si="146"/>
        <v/>
      </c>
      <c r="BC94" s="18" t="str">
        <f t="shared" si="146"/>
        <v/>
      </c>
      <c r="BD94" s="18" t="str">
        <f t="shared" si="146"/>
        <v/>
      </c>
      <c r="BE94" s="18" t="str">
        <f t="shared" si="146"/>
        <v/>
      </c>
      <c r="BF94" s="18" t="str">
        <f t="shared" si="146"/>
        <v/>
      </c>
      <c r="BG94" s="18" t="str">
        <f t="shared" si="146"/>
        <v/>
      </c>
      <c r="BH94" s="18" t="str">
        <f t="shared" si="146"/>
        <v/>
      </c>
      <c r="BI94" s="18" t="str">
        <f t="shared" si="146"/>
        <v/>
      </c>
      <c r="BJ94" s="18" t="str">
        <f t="shared" si="146"/>
        <v/>
      </c>
      <c r="BK94" s="18" t="str">
        <f t="shared" si="146"/>
        <v/>
      </c>
      <c r="BL94" s="18" t="str">
        <f t="shared" si="146"/>
        <v/>
      </c>
      <c r="BM94" s="18" t="str">
        <f t="shared" si="146"/>
        <v/>
      </c>
      <c r="BN94" s="8"/>
      <c r="BO94" s="8"/>
      <c r="BP94" s="8"/>
      <c r="BQ94" s="8"/>
      <c r="BR94" s="8"/>
      <c r="BS94" s="8"/>
    </row>
    <row r="95" spans="1:71" x14ac:dyDescent="0.2">
      <c r="A95" s="44"/>
      <c r="B95" s="32" t="s">
        <v>142</v>
      </c>
      <c r="C95" s="33" t="s">
        <v>109</v>
      </c>
      <c r="D95" s="56">
        <v>154.4</v>
      </c>
      <c r="E95" s="34">
        <v>315</v>
      </c>
      <c r="F95" s="34">
        <v>240</v>
      </c>
      <c r="G95" s="34">
        <v>405</v>
      </c>
      <c r="H95" s="34">
        <f t="shared" si="128"/>
        <v>960</v>
      </c>
      <c r="I95" s="35">
        <f t="shared" si="106"/>
        <v>676.22400000000005</v>
      </c>
      <c r="J95" s="36"/>
      <c r="K95" s="18">
        <f t="shared" si="129"/>
        <v>0</v>
      </c>
      <c r="L95" s="35">
        <f t="shared" si="130"/>
        <v>0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8"/>
      <c r="AD95" s="6">
        <f t="shared" si="131"/>
        <v>0</v>
      </c>
      <c r="AE95" s="6">
        <f t="shared" si="132"/>
        <v>0</v>
      </c>
      <c r="AF95" s="6">
        <f t="shared" si="133"/>
        <v>0</v>
      </c>
      <c r="AG95" s="6">
        <f t="shared" si="134"/>
        <v>0</v>
      </c>
      <c r="AH95" s="6">
        <f t="shared" si="135"/>
        <v>0</v>
      </c>
      <c r="AI95" s="6">
        <f t="shared" si="136"/>
        <v>0</v>
      </c>
      <c r="AJ95" s="6">
        <f t="shared" si="137"/>
        <v>0</v>
      </c>
      <c r="AK95" s="6">
        <f t="shared" si="138"/>
        <v>0</v>
      </c>
      <c r="AL95" s="6">
        <f t="shared" si="139"/>
        <v>0</v>
      </c>
      <c r="AM95" s="6">
        <f t="shared" si="140"/>
        <v>0</v>
      </c>
      <c r="AN95" s="8"/>
      <c r="AO95" s="6" t="str">
        <f t="shared" si="141"/>
        <v/>
      </c>
      <c r="AP95" s="8"/>
      <c r="AQ95" s="6" t="str">
        <f>IF(H95&gt;0,LOOKUP(C95,'counts-boys'!A$1:A$16,'counts-boys'!C$1:C$16),0)</f>
        <v>PLV</v>
      </c>
      <c r="AR95" s="6">
        <f t="shared" si="142"/>
        <v>0</v>
      </c>
      <c r="AS95" s="6">
        <f t="shared" si="143"/>
        <v>0</v>
      </c>
      <c r="AT95" s="6">
        <f t="shared" si="144"/>
        <v>0</v>
      </c>
      <c r="AU95" s="6">
        <f t="shared" si="145"/>
        <v>0</v>
      </c>
      <c r="AV95" s="6">
        <f t="shared" si="126"/>
        <v>0</v>
      </c>
      <c r="AW95" s="8"/>
      <c r="AX95" s="18" t="str">
        <f t="shared" si="146"/>
        <v/>
      </c>
      <c r="AY95" s="18" t="str">
        <f t="shared" si="146"/>
        <v/>
      </c>
      <c r="AZ95" s="18" t="str">
        <f t="shared" si="146"/>
        <v/>
      </c>
      <c r="BA95" s="18" t="str">
        <f t="shared" si="146"/>
        <v/>
      </c>
      <c r="BB95" s="18" t="str">
        <f t="shared" si="146"/>
        <v/>
      </c>
      <c r="BC95" s="18" t="str">
        <f t="shared" si="146"/>
        <v/>
      </c>
      <c r="BD95" s="18" t="str">
        <f t="shared" si="146"/>
        <v/>
      </c>
      <c r="BE95" s="18" t="str">
        <f t="shared" si="146"/>
        <v/>
      </c>
      <c r="BF95" s="18" t="str">
        <f t="shared" si="146"/>
        <v/>
      </c>
      <c r="BG95" s="18" t="str">
        <f t="shared" si="146"/>
        <v/>
      </c>
      <c r="BH95" s="18" t="str">
        <f t="shared" si="146"/>
        <v/>
      </c>
      <c r="BI95" s="18">
        <f t="shared" si="146"/>
        <v>0</v>
      </c>
      <c r="BJ95" s="18" t="str">
        <f t="shared" si="146"/>
        <v/>
      </c>
      <c r="BK95" s="18" t="str">
        <f t="shared" si="146"/>
        <v/>
      </c>
      <c r="BL95" s="18" t="str">
        <f t="shared" si="146"/>
        <v/>
      </c>
      <c r="BM95" s="18" t="str">
        <f t="shared" si="146"/>
        <v/>
      </c>
      <c r="BN95" s="8"/>
      <c r="BO95" s="8"/>
      <c r="BP95" s="8"/>
      <c r="BQ95" s="8"/>
      <c r="BR95" s="8"/>
      <c r="BS95" s="8"/>
    </row>
    <row r="96" spans="1:71" x14ac:dyDescent="0.2">
      <c r="A96" s="44"/>
      <c r="B96" s="32" t="s">
        <v>213</v>
      </c>
      <c r="C96" s="33" t="s">
        <v>211</v>
      </c>
      <c r="D96" s="56">
        <v>156.80000000000001</v>
      </c>
      <c r="E96" s="34">
        <v>265</v>
      </c>
      <c r="F96" s="34">
        <v>205</v>
      </c>
      <c r="G96" s="34">
        <v>365</v>
      </c>
      <c r="H96" s="34">
        <f t="shared" si="128"/>
        <v>835</v>
      </c>
      <c r="I96" s="35">
        <f t="shared" si="106"/>
        <v>581.74450000000002</v>
      </c>
      <c r="J96" s="36"/>
      <c r="K96" s="18">
        <f t="shared" si="129"/>
        <v>0</v>
      </c>
      <c r="L96" s="35">
        <f t="shared" si="130"/>
        <v>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8"/>
      <c r="AD96" s="6">
        <f t="shared" si="131"/>
        <v>0</v>
      </c>
      <c r="AE96" s="6">
        <f t="shared" si="132"/>
        <v>0</v>
      </c>
      <c r="AF96" s="6">
        <f t="shared" si="133"/>
        <v>0</v>
      </c>
      <c r="AG96" s="6">
        <f t="shared" si="134"/>
        <v>0</v>
      </c>
      <c r="AH96" s="6">
        <f t="shared" si="135"/>
        <v>0</v>
      </c>
      <c r="AI96" s="6">
        <f t="shared" si="136"/>
        <v>0</v>
      </c>
      <c r="AJ96" s="6">
        <f t="shared" si="137"/>
        <v>0</v>
      </c>
      <c r="AK96" s="6">
        <f t="shared" si="138"/>
        <v>0</v>
      </c>
      <c r="AL96" s="6">
        <f t="shared" si="139"/>
        <v>0</v>
      </c>
      <c r="AM96" s="6">
        <f t="shared" si="140"/>
        <v>0</v>
      </c>
      <c r="AN96" s="8"/>
      <c r="AO96" s="6" t="str">
        <f t="shared" si="141"/>
        <v/>
      </c>
      <c r="AP96" s="8"/>
      <c r="AQ96" s="6" t="str">
        <f>IF(H96&gt;0,LOOKUP(C96,'counts-boys'!A$1:A$16,'counts-boys'!C$1:C$16),0)</f>
        <v>COL</v>
      </c>
      <c r="AR96" s="6">
        <f t="shared" si="142"/>
        <v>0</v>
      </c>
      <c r="AS96" s="6">
        <f t="shared" si="143"/>
        <v>0</v>
      </c>
      <c r="AT96" s="6">
        <f t="shared" si="144"/>
        <v>0</v>
      </c>
      <c r="AU96" s="6">
        <f t="shared" si="145"/>
        <v>0</v>
      </c>
      <c r="AV96" s="6">
        <f t="shared" si="126"/>
        <v>0</v>
      </c>
      <c r="AW96" s="8"/>
      <c r="AX96" s="18" t="str">
        <f t="shared" si="146"/>
        <v/>
      </c>
      <c r="AY96" s="18" t="str">
        <f t="shared" si="146"/>
        <v/>
      </c>
      <c r="AZ96" s="18" t="str">
        <f t="shared" si="146"/>
        <v/>
      </c>
      <c r="BA96" s="18">
        <f t="shared" si="146"/>
        <v>0</v>
      </c>
      <c r="BB96" s="18" t="str">
        <f t="shared" si="146"/>
        <v/>
      </c>
      <c r="BC96" s="18" t="str">
        <f t="shared" si="146"/>
        <v/>
      </c>
      <c r="BD96" s="18" t="str">
        <f t="shared" si="146"/>
        <v/>
      </c>
      <c r="BE96" s="18" t="str">
        <f t="shared" si="146"/>
        <v/>
      </c>
      <c r="BF96" s="18" t="str">
        <f t="shared" si="146"/>
        <v/>
      </c>
      <c r="BG96" s="18" t="str">
        <f t="shared" si="146"/>
        <v/>
      </c>
      <c r="BH96" s="18" t="str">
        <f t="shared" si="146"/>
        <v/>
      </c>
      <c r="BI96" s="18" t="str">
        <f t="shared" si="146"/>
        <v/>
      </c>
      <c r="BJ96" s="18" t="str">
        <f t="shared" si="146"/>
        <v/>
      </c>
      <c r="BK96" s="18" t="str">
        <f t="shared" si="146"/>
        <v/>
      </c>
      <c r="BL96" s="18" t="str">
        <f t="shared" si="146"/>
        <v/>
      </c>
      <c r="BM96" s="18" t="str">
        <f t="shared" si="146"/>
        <v/>
      </c>
      <c r="BN96" s="8"/>
      <c r="BO96" s="8"/>
      <c r="BP96" s="8"/>
      <c r="BQ96" s="8"/>
      <c r="BR96" s="8"/>
      <c r="BS96" s="8"/>
    </row>
    <row r="97" spans="1:71" x14ac:dyDescent="0.2">
      <c r="A97" s="8"/>
      <c r="B97" s="32" t="s">
        <v>94</v>
      </c>
      <c r="C97" s="33" t="s">
        <v>42</v>
      </c>
      <c r="D97" s="56">
        <v>157.9</v>
      </c>
      <c r="E97" s="34">
        <v>275</v>
      </c>
      <c r="F97" s="34">
        <v>205</v>
      </c>
      <c r="G97" s="34">
        <v>385</v>
      </c>
      <c r="H97" s="34">
        <f t="shared" si="128"/>
        <v>865</v>
      </c>
      <c r="I97" s="35">
        <f t="shared" si="106"/>
        <v>599.44499999999994</v>
      </c>
      <c r="J97" s="36"/>
      <c r="K97" s="18">
        <f t="shared" si="129"/>
        <v>0</v>
      </c>
      <c r="L97" s="35">
        <f t="shared" si="130"/>
        <v>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8"/>
      <c r="AD97" s="6">
        <f t="shared" si="131"/>
        <v>0</v>
      </c>
      <c r="AE97" s="6">
        <f t="shared" si="132"/>
        <v>0</v>
      </c>
      <c r="AF97" s="6">
        <f t="shared" si="133"/>
        <v>0</v>
      </c>
      <c r="AG97" s="6">
        <f t="shared" si="134"/>
        <v>0</v>
      </c>
      <c r="AH97" s="6">
        <f t="shared" si="135"/>
        <v>0</v>
      </c>
      <c r="AI97" s="6">
        <f t="shared" si="136"/>
        <v>0</v>
      </c>
      <c r="AJ97" s="6">
        <f t="shared" si="137"/>
        <v>0</v>
      </c>
      <c r="AK97" s="6">
        <f t="shared" si="138"/>
        <v>0</v>
      </c>
      <c r="AL97" s="6">
        <f t="shared" si="139"/>
        <v>0</v>
      </c>
      <c r="AM97" s="6">
        <f t="shared" si="140"/>
        <v>0</v>
      </c>
      <c r="AN97" s="8"/>
      <c r="AO97" s="6" t="str">
        <f t="shared" si="141"/>
        <v/>
      </c>
      <c r="AP97" s="8"/>
      <c r="AQ97" s="6" t="str">
        <f>IF(H97&gt;0,LOOKUP(C97,'counts-boys'!A$1:A$16,'counts-boys'!C$1:C$16),0)</f>
        <v>BEN</v>
      </c>
      <c r="AR97" s="6">
        <f t="shared" si="142"/>
        <v>0</v>
      </c>
      <c r="AS97" s="6">
        <f t="shared" si="143"/>
        <v>0</v>
      </c>
      <c r="AT97" s="6">
        <f t="shared" si="144"/>
        <v>0</v>
      </c>
      <c r="AU97" s="6">
        <f t="shared" si="145"/>
        <v>0</v>
      </c>
      <c r="AV97" s="6">
        <f t="shared" si="126"/>
        <v>0</v>
      </c>
      <c r="AW97" s="8"/>
      <c r="AX97" s="18" t="str">
        <f t="shared" si="146"/>
        <v/>
      </c>
      <c r="AY97" s="18">
        <f t="shared" si="146"/>
        <v>0</v>
      </c>
      <c r="AZ97" s="18" t="str">
        <f t="shared" si="146"/>
        <v/>
      </c>
      <c r="BA97" s="18" t="str">
        <f t="shared" si="146"/>
        <v/>
      </c>
      <c r="BB97" s="18" t="str">
        <f t="shared" si="146"/>
        <v/>
      </c>
      <c r="BC97" s="18" t="str">
        <f t="shared" si="146"/>
        <v/>
      </c>
      <c r="BD97" s="18" t="str">
        <f t="shared" si="146"/>
        <v/>
      </c>
      <c r="BE97" s="18" t="str">
        <f t="shared" si="146"/>
        <v/>
      </c>
      <c r="BF97" s="18" t="str">
        <f t="shared" si="146"/>
        <v/>
      </c>
      <c r="BG97" s="18" t="str">
        <f t="shared" si="146"/>
        <v/>
      </c>
      <c r="BH97" s="18" t="str">
        <f t="shared" si="146"/>
        <v/>
      </c>
      <c r="BI97" s="18" t="str">
        <f t="shared" si="146"/>
        <v/>
      </c>
      <c r="BJ97" s="18" t="str">
        <f t="shared" si="146"/>
        <v/>
      </c>
      <c r="BK97" s="18" t="str">
        <f t="shared" si="146"/>
        <v/>
      </c>
      <c r="BL97" s="18" t="str">
        <f t="shared" si="146"/>
        <v/>
      </c>
      <c r="BM97" s="18" t="str">
        <f t="shared" si="146"/>
        <v/>
      </c>
      <c r="BN97" s="8"/>
      <c r="BO97" s="8"/>
      <c r="BP97" s="8"/>
      <c r="BQ97" s="8"/>
      <c r="BR97" s="8"/>
      <c r="BS97" s="8"/>
    </row>
    <row r="98" spans="1:71" x14ac:dyDescent="0.2">
      <c r="A98" s="8"/>
      <c r="B98" s="32" t="s">
        <v>249</v>
      </c>
      <c r="C98" s="33" t="s">
        <v>45</v>
      </c>
      <c r="D98" s="56">
        <v>158.69999999999999</v>
      </c>
      <c r="E98" s="34">
        <v>205</v>
      </c>
      <c r="F98" s="34">
        <v>160</v>
      </c>
      <c r="G98" s="34">
        <v>340</v>
      </c>
      <c r="H98" s="34">
        <f t="shared" si="128"/>
        <v>705</v>
      </c>
      <c r="I98" s="35">
        <f t="shared" si="106"/>
        <v>485.95650000000001</v>
      </c>
      <c r="J98" s="36"/>
      <c r="K98" s="18">
        <f t="shared" si="129"/>
        <v>0</v>
      </c>
      <c r="L98" s="35">
        <f t="shared" si="130"/>
        <v>0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8"/>
      <c r="AD98" s="6">
        <f t="shared" si="131"/>
        <v>0</v>
      </c>
      <c r="AE98" s="6">
        <f t="shared" si="132"/>
        <v>0</v>
      </c>
      <c r="AF98" s="6">
        <f t="shared" si="133"/>
        <v>0</v>
      </c>
      <c r="AG98" s="6">
        <f t="shared" si="134"/>
        <v>0</v>
      </c>
      <c r="AH98" s="6">
        <f t="shared" si="135"/>
        <v>0</v>
      </c>
      <c r="AI98" s="6">
        <f t="shared" si="136"/>
        <v>0</v>
      </c>
      <c r="AJ98" s="6">
        <f t="shared" si="137"/>
        <v>0</v>
      </c>
      <c r="AK98" s="6">
        <f t="shared" si="138"/>
        <v>0</v>
      </c>
      <c r="AL98" s="6">
        <f t="shared" si="139"/>
        <v>0</v>
      </c>
      <c r="AM98" s="6">
        <f t="shared" si="140"/>
        <v>0</v>
      </c>
      <c r="AN98" s="8"/>
      <c r="AO98" s="6" t="str">
        <f t="shared" si="141"/>
        <v/>
      </c>
      <c r="AP98" s="8"/>
      <c r="AQ98" s="6" t="str">
        <f>IF(H98&gt;0,LOOKUP(C98,'counts-boys'!A$1:A$16,'counts-boys'!C$1:C$16),0)</f>
        <v>LEX</v>
      </c>
      <c r="AR98" s="6">
        <f t="shared" si="142"/>
        <v>0</v>
      </c>
      <c r="AS98" s="6">
        <f t="shared" si="143"/>
        <v>0</v>
      </c>
      <c r="AT98" s="6">
        <f t="shared" si="144"/>
        <v>0</v>
      </c>
      <c r="AU98" s="6">
        <f t="shared" si="145"/>
        <v>0</v>
      </c>
      <c r="AV98" s="6">
        <f t="shared" si="126"/>
        <v>0</v>
      </c>
      <c r="AW98" s="8"/>
      <c r="AX98" s="18" t="str">
        <f t="shared" si="146"/>
        <v/>
      </c>
      <c r="AY98" s="18" t="str">
        <f t="shared" si="146"/>
        <v/>
      </c>
      <c r="AZ98" s="18" t="str">
        <f t="shared" si="146"/>
        <v/>
      </c>
      <c r="BA98" s="18" t="str">
        <f t="shared" si="146"/>
        <v/>
      </c>
      <c r="BB98" s="18" t="str">
        <f t="shared" si="146"/>
        <v/>
      </c>
      <c r="BC98" s="18" t="str">
        <f t="shared" si="146"/>
        <v/>
      </c>
      <c r="BD98" s="18" t="str">
        <f t="shared" si="146"/>
        <v/>
      </c>
      <c r="BE98" s="18">
        <f t="shared" si="146"/>
        <v>0</v>
      </c>
      <c r="BF98" s="18" t="str">
        <f t="shared" si="146"/>
        <v/>
      </c>
      <c r="BG98" s="18" t="str">
        <f t="shared" si="146"/>
        <v/>
      </c>
      <c r="BH98" s="18" t="str">
        <f t="shared" si="146"/>
        <v/>
      </c>
      <c r="BI98" s="18" t="str">
        <f t="shared" si="146"/>
        <v/>
      </c>
      <c r="BJ98" s="18" t="str">
        <f t="shared" si="146"/>
        <v/>
      </c>
      <c r="BK98" s="18" t="str">
        <f t="shared" si="146"/>
        <v/>
      </c>
      <c r="BL98" s="18" t="str">
        <f t="shared" si="146"/>
        <v/>
      </c>
      <c r="BM98" s="18" t="str">
        <f t="shared" si="146"/>
        <v/>
      </c>
      <c r="BN98" s="8"/>
      <c r="BO98" s="8"/>
      <c r="BP98" s="8"/>
      <c r="BQ98" s="8"/>
      <c r="BR98" s="8"/>
      <c r="BS98" s="8"/>
    </row>
    <row r="99" spans="1:71" x14ac:dyDescent="0.2">
      <c r="A99" s="8"/>
      <c r="B99" s="32" t="s">
        <v>91</v>
      </c>
      <c r="C99" s="33" t="s">
        <v>45</v>
      </c>
      <c r="D99" s="56">
        <v>159.30000000000001</v>
      </c>
      <c r="E99" s="34">
        <v>245</v>
      </c>
      <c r="F99" s="34">
        <v>140</v>
      </c>
      <c r="G99" s="34">
        <v>280</v>
      </c>
      <c r="H99" s="34">
        <f t="shared" si="128"/>
        <v>665</v>
      </c>
      <c r="I99" s="35">
        <f t="shared" si="106"/>
        <v>455.9905</v>
      </c>
      <c r="J99" s="36"/>
      <c r="K99" s="18">
        <f t="shared" si="129"/>
        <v>0</v>
      </c>
      <c r="L99" s="35">
        <f t="shared" si="130"/>
        <v>0</v>
      </c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8"/>
      <c r="AD99" s="6">
        <f t="shared" si="131"/>
        <v>0</v>
      </c>
      <c r="AE99" s="6">
        <f t="shared" si="132"/>
        <v>0</v>
      </c>
      <c r="AF99" s="6">
        <f t="shared" si="133"/>
        <v>0</v>
      </c>
      <c r="AG99" s="6">
        <f t="shared" si="134"/>
        <v>0</v>
      </c>
      <c r="AH99" s="6">
        <f t="shared" si="135"/>
        <v>0</v>
      </c>
      <c r="AI99" s="6">
        <f t="shared" si="136"/>
        <v>0</v>
      </c>
      <c r="AJ99" s="6">
        <f t="shared" si="137"/>
        <v>0</v>
      </c>
      <c r="AK99" s="6">
        <f t="shared" si="138"/>
        <v>0</v>
      </c>
      <c r="AL99" s="6">
        <f t="shared" si="139"/>
        <v>0</v>
      </c>
      <c r="AM99" s="6">
        <f t="shared" si="140"/>
        <v>0</v>
      </c>
      <c r="AN99" s="8"/>
      <c r="AO99" s="6" t="str">
        <f t="shared" si="141"/>
        <v/>
      </c>
      <c r="AP99" s="8"/>
      <c r="AQ99" s="6" t="str">
        <f>IF(H99&gt;0,LOOKUP(C99,'counts-boys'!A$1:A$16,'counts-boys'!C$1:C$16),0)</f>
        <v>LEX</v>
      </c>
      <c r="AR99" s="6">
        <f t="shared" si="142"/>
        <v>0</v>
      </c>
      <c r="AS99" s="6">
        <f t="shared" si="143"/>
        <v>0</v>
      </c>
      <c r="AT99" s="6">
        <f t="shared" si="144"/>
        <v>0</v>
      </c>
      <c r="AU99" s="6">
        <f t="shared" si="145"/>
        <v>0</v>
      </c>
      <c r="AV99" s="6">
        <f t="shared" si="126"/>
        <v>0</v>
      </c>
      <c r="AW99" s="8"/>
      <c r="AX99" s="18" t="str">
        <f t="shared" si="146"/>
        <v/>
      </c>
      <c r="AY99" s="18" t="str">
        <f t="shared" si="146"/>
        <v/>
      </c>
      <c r="AZ99" s="18" t="str">
        <f t="shared" si="146"/>
        <v/>
      </c>
      <c r="BA99" s="18" t="str">
        <f t="shared" si="146"/>
        <v/>
      </c>
      <c r="BB99" s="18" t="str">
        <f t="shared" si="146"/>
        <v/>
      </c>
      <c r="BC99" s="18" t="str">
        <f t="shared" si="146"/>
        <v/>
      </c>
      <c r="BD99" s="18" t="str">
        <f t="shared" si="146"/>
        <v/>
      </c>
      <c r="BE99" s="18">
        <f t="shared" si="146"/>
        <v>0</v>
      </c>
      <c r="BF99" s="18" t="str">
        <f t="shared" si="146"/>
        <v/>
      </c>
      <c r="BG99" s="18" t="str">
        <f t="shared" si="146"/>
        <v/>
      </c>
      <c r="BH99" s="18" t="str">
        <f t="shared" si="146"/>
        <v/>
      </c>
      <c r="BI99" s="18" t="str">
        <f t="shared" si="146"/>
        <v/>
      </c>
      <c r="BJ99" s="18" t="str">
        <f t="shared" si="146"/>
        <v/>
      </c>
      <c r="BK99" s="18" t="str">
        <f t="shared" si="146"/>
        <v/>
      </c>
      <c r="BL99" s="18" t="str">
        <f t="shared" si="146"/>
        <v/>
      </c>
      <c r="BM99" s="18" t="str">
        <f t="shared" si="146"/>
        <v/>
      </c>
      <c r="BN99" s="8"/>
      <c r="BO99" s="8"/>
      <c r="BP99" s="8"/>
      <c r="BQ99" s="8"/>
      <c r="BR99" s="8"/>
      <c r="BS99" s="8"/>
    </row>
    <row r="100" spans="1:71" x14ac:dyDescent="0.2">
      <c r="A100" s="8"/>
      <c r="B100" s="32" t="s">
        <v>128</v>
      </c>
      <c r="C100" s="33" t="s">
        <v>106</v>
      </c>
      <c r="D100" s="56">
        <v>159.30000000000001</v>
      </c>
      <c r="E100" s="34">
        <v>275</v>
      </c>
      <c r="F100" s="34">
        <v>185</v>
      </c>
      <c r="G100" s="34">
        <v>315</v>
      </c>
      <c r="H100" s="34">
        <f t="shared" si="128"/>
        <v>775</v>
      </c>
      <c r="I100" s="35">
        <f t="shared" si="106"/>
        <v>531.41750000000002</v>
      </c>
      <c r="J100" s="36"/>
      <c r="K100" s="18">
        <f t="shared" si="129"/>
        <v>0</v>
      </c>
      <c r="L100" s="35">
        <f t="shared" si="130"/>
        <v>0</v>
      </c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8"/>
      <c r="AD100" s="6">
        <f t="shared" si="131"/>
        <v>0</v>
      </c>
      <c r="AE100" s="6">
        <f t="shared" si="132"/>
        <v>0</v>
      </c>
      <c r="AF100" s="6">
        <f t="shared" si="133"/>
        <v>0</v>
      </c>
      <c r="AG100" s="6">
        <f t="shared" si="134"/>
        <v>0</v>
      </c>
      <c r="AH100" s="6">
        <f t="shared" si="135"/>
        <v>0</v>
      </c>
      <c r="AI100" s="6">
        <f t="shared" si="136"/>
        <v>0</v>
      </c>
      <c r="AJ100" s="6">
        <f t="shared" si="137"/>
        <v>0</v>
      </c>
      <c r="AK100" s="6">
        <f t="shared" si="138"/>
        <v>0</v>
      </c>
      <c r="AL100" s="6">
        <f t="shared" si="139"/>
        <v>0</v>
      </c>
      <c r="AM100" s="6">
        <f t="shared" si="140"/>
        <v>0</v>
      </c>
      <c r="AN100" s="8"/>
      <c r="AO100" s="6" t="str">
        <f t="shared" si="141"/>
        <v/>
      </c>
      <c r="AP100" s="8"/>
      <c r="AQ100" s="6" t="str">
        <f>IF(H100&gt;0,LOOKUP(C100,'counts-boys'!A$1:A$16,'counts-boys'!C$1:C$16),0)</f>
        <v>CP</v>
      </c>
      <c r="AR100" s="6">
        <f t="shared" si="142"/>
        <v>0</v>
      </c>
      <c r="AS100" s="6">
        <f t="shared" si="143"/>
        <v>0</v>
      </c>
      <c r="AT100" s="6">
        <f t="shared" si="144"/>
        <v>0</v>
      </c>
      <c r="AU100" s="6">
        <f t="shared" si="145"/>
        <v>0</v>
      </c>
      <c r="AV100" s="6">
        <f t="shared" si="126"/>
        <v>0</v>
      </c>
      <c r="AW100" s="8"/>
      <c r="AX100" s="18" t="str">
        <f t="shared" si="146"/>
        <v/>
      </c>
      <c r="AY100" s="18" t="str">
        <f t="shared" si="146"/>
        <v/>
      </c>
      <c r="AZ100" s="18" t="str">
        <f t="shared" si="146"/>
        <v/>
      </c>
      <c r="BA100" s="18" t="str">
        <f t="shared" si="146"/>
        <v/>
      </c>
      <c r="BB100" s="18" t="str">
        <f t="shared" si="146"/>
        <v/>
      </c>
      <c r="BC100" s="18" t="str">
        <f t="shared" si="146"/>
        <v/>
      </c>
      <c r="BD100" s="18" t="str">
        <f t="shared" si="146"/>
        <v/>
      </c>
      <c r="BE100" s="18" t="str">
        <f t="shared" si="146"/>
        <v/>
      </c>
      <c r="BF100" s="18" t="str">
        <f t="shared" si="146"/>
        <v/>
      </c>
      <c r="BG100" s="18" t="str">
        <f t="shared" si="146"/>
        <v/>
      </c>
      <c r="BH100" s="18" t="str">
        <f t="shared" si="146"/>
        <v/>
      </c>
      <c r="BI100" s="18" t="str">
        <f t="shared" si="146"/>
        <v/>
      </c>
      <c r="BJ100" s="18">
        <f t="shared" si="146"/>
        <v>0</v>
      </c>
      <c r="BK100" s="18" t="str">
        <f t="shared" si="146"/>
        <v/>
      </c>
      <c r="BL100" s="18" t="str">
        <f t="shared" si="146"/>
        <v/>
      </c>
      <c r="BM100" s="18" t="str">
        <f t="shared" si="146"/>
        <v/>
      </c>
      <c r="BN100" s="8"/>
      <c r="BO100" s="8"/>
      <c r="BP100" s="8"/>
      <c r="BQ100" s="8"/>
      <c r="BR100" s="8"/>
      <c r="BS100" s="8"/>
    </row>
    <row r="101" spans="1:71" x14ac:dyDescent="0.2">
      <c r="A101" s="8"/>
      <c r="B101" s="32" t="s">
        <v>131</v>
      </c>
      <c r="C101" s="33" t="s">
        <v>106</v>
      </c>
      <c r="D101" s="56">
        <v>160.4</v>
      </c>
      <c r="E101" s="34">
        <v>225</v>
      </c>
      <c r="F101" s="34">
        <v>155</v>
      </c>
      <c r="G101" s="34">
        <v>315</v>
      </c>
      <c r="H101" s="34">
        <f t="shared" si="128"/>
        <v>695</v>
      </c>
      <c r="I101" s="35">
        <f t="shared" si="106"/>
        <v>474.12900000000002</v>
      </c>
      <c r="J101" s="36"/>
      <c r="K101" s="18">
        <f t="shared" si="129"/>
        <v>0</v>
      </c>
      <c r="L101" s="35">
        <f t="shared" si="130"/>
        <v>0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8"/>
      <c r="AD101" s="6">
        <f t="shared" si="131"/>
        <v>0</v>
      </c>
      <c r="AE101" s="6">
        <f t="shared" si="132"/>
        <v>0</v>
      </c>
      <c r="AF101" s="6">
        <f t="shared" si="133"/>
        <v>0</v>
      </c>
      <c r="AG101" s="6">
        <f t="shared" si="134"/>
        <v>0</v>
      </c>
      <c r="AH101" s="6">
        <f t="shared" si="135"/>
        <v>0</v>
      </c>
      <c r="AI101" s="6">
        <f t="shared" si="136"/>
        <v>0</v>
      </c>
      <c r="AJ101" s="6">
        <f t="shared" si="137"/>
        <v>0</v>
      </c>
      <c r="AK101" s="6">
        <f t="shared" si="138"/>
        <v>0</v>
      </c>
      <c r="AL101" s="6">
        <f t="shared" si="139"/>
        <v>0</v>
      </c>
      <c r="AM101" s="6">
        <f t="shared" si="140"/>
        <v>0</v>
      </c>
      <c r="AN101" s="8"/>
      <c r="AO101" s="6" t="str">
        <f t="shared" si="141"/>
        <v/>
      </c>
      <c r="AP101" s="8"/>
      <c r="AQ101" s="6" t="str">
        <f>IF(H101&gt;0,LOOKUP(C101,'counts-boys'!A$1:A$16,'counts-boys'!C$1:C$16),0)</f>
        <v>CP</v>
      </c>
      <c r="AR101" s="6">
        <f t="shared" si="142"/>
        <v>0</v>
      </c>
      <c r="AS101" s="6">
        <f t="shared" si="143"/>
        <v>0</v>
      </c>
      <c r="AT101" s="6">
        <f t="shared" si="144"/>
        <v>0</v>
      </c>
      <c r="AU101" s="6">
        <f t="shared" si="145"/>
        <v>0</v>
      </c>
      <c r="AV101" s="6">
        <f t="shared" si="126"/>
        <v>0</v>
      </c>
      <c r="AW101" s="8"/>
      <c r="AX101" s="18" t="str">
        <f t="shared" si="146"/>
        <v/>
      </c>
      <c r="AY101" s="18" t="str">
        <f t="shared" si="146"/>
        <v/>
      </c>
      <c r="AZ101" s="18" t="str">
        <f t="shared" si="146"/>
        <v/>
      </c>
      <c r="BA101" s="18" t="str">
        <f t="shared" si="146"/>
        <v/>
      </c>
      <c r="BB101" s="18" t="str">
        <f t="shared" si="146"/>
        <v/>
      </c>
      <c r="BC101" s="18" t="str">
        <f t="shared" si="146"/>
        <v/>
      </c>
      <c r="BD101" s="18" t="str">
        <f t="shared" si="146"/>
        <v/>
      </c>
      <c r="BE101" s="18" t="str">
        <f t="shared" si="146"/>
        <v/>
      </c>
      <c r="BF101" s="18" t="str">
        <f t="shared" si="146"/>
        <v/>
      </c>
      <c r="BG101" s="18" t="str">
        <f t="shared" si="146"/>
        <v/>
      </c>
      <c r="BH101" s="18" t="str">
        <f t="shared" si="146"/>
        <v/>
      </c>
      <c r="BI101" s="18" t="str">
        <f t="shared" si="146"/>
        <v/>
      </c>
      <c r="BJ101" s="18">
        <f t="shared" si="146"/>
        <v>0</v>
      </c>
      <c r="BK101" s="18" t="str">
        <f t="shared" si="146"/>
        <v/>
      </c>
      <c r="BL101" s="18" t="str">
        <f t="shared" si="146"/>
        <v/>
      </c>
      <c r="BM101" s="18" t="str">
        <f t="shared" si="146"/>
        <v/>
      </c>
      <c r="BN101" s="8"/>
      <c r="BO101" s="8"/>
      <c r="BP101" s="8"/>
      <c r="BQ101" s="8"/>
      <c r="BR101" s="8"/>
      <c r="BS101" s="8"/>
    </row>
    <row r="102" spans="1:71" x14ac:dyDescent="0.2">
      <c r="A102" s="8"/>
      <c r="B102" s="32" t="s">
        <v>250</v>
      </c>
      <c r="C102" s="33" t="s">
        <v>45</v>
      </c>
      <c r="D102" s="56">
        <v>160.6</v>
      </c>
      <c r="E102" s="34">
        <v>285</v>
      </c>
      <c r="F102" s="34">
        <v>160</v>
      </c>
      <c r="G102" s="34">
        <v>380</v>
      </c>
      <c r="H102" s="34">
        <f t="shared" si="128"/>
        <v>825</v>
      </c>
      <c r="I102" s="35">
        <f t="shared" si="106"/>
        <v>562.81500000000005</v>
      </c>
      <c r="J102" s="36"/>
      <c r="K102" s="18">
        <f t="shared" si="129"/>
        <v>0</v>
      </c>
      <c r="L102" s="35">
        <f t="shared" si="130"/>
        <v>0</v>
      </c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8"/>
      <c r="AD102" s="6">
        <f t="shared" si="131"/>
        <v>0</v>
      </c>
      <c r="AE102" s="6">
        <f t="shared" si="132"/>
        <v>0</v>
      </c>
      <c r="AF102" s="6">
        <f t="shared" si="133"/>
        <v>0</v>
      </c>
      <c r="AG102" s="6">
        <f t="shared" si="134"/>
        <v>0</v>
      </c>
      <c r="AH102" s="6">
        <f t="shared" si="135"/>
        <v>0</v>
      </c>
      <c r="AI102" s="6">
        <f t="shared" si="136"/>
        <v>0</v>
      </c>
      <c r="AJ102" s="6">
        <f t="shared" si="137"/>
        <v>0</v>
      </c>
      <c r="AK102" s="6">
        <f t="shared" si="138"/>
        <v>0</v>
      </c>
      <c r="AL102" s="6">
        <f t="shared" si="139"/>
        <v>0</v>
      </c>
      <c r="AM102" s="6">
        <f t="shared" si="140"/>
        <v>0</v>
      </c>
      <c r="AN102" s="8"/>
      <c r="AO102" s="6" t="str">
        <f t="shared" si="141"/>
        <v/>
      </c>
      <c r="AP102" s="8"/>
      <c r="AQ102" s="6" t="str">
        <f>IF(H102&gt;0,LOOKUP(C102,'counts-boys'!A$1:A$16,'counts-boys'!C$1:C$16),0)</f>
        <v>LEX</v>
      </c>
      <c r="AR102" s="6">
        <f t="shared" si="142"/>
        <v>0</v>
      </c>
      <c r="AS102" s="6">
        <f t="shared" si="143"/>
        <v>0</v>
      </c>
      <c r="AT102" s="6">
        <f t="shared" si="144"/>
        <v>0</v>
      </c>
      <c r="AU102" s="6">
        <f t="shared" si="145"/>
        <v>0</v>
      </c>
      <c r="AV102" s="6">
        <f t="shared" si="126"/>
        <v>0</v>
      </c>
      <c r="AW102" s="8"/>
      <c r="AX102" s="18" t="str">
        <f t="shared" si="146"/>
        <v/>
      </c>
      <c r="AY102" s="18" t="str">
        <f t="shared" si="146"/>
        <v/>
      </c>
      <c r="AZ102" s="18" t="str">
        <f t="shared" si="146"/>
        <v/>
      </c>
      <c r="BA102" s="18" t="str">
        <f t="shared" si="146"/>
        <v/>
      </c>
      <c r="BB102" s="18" t="str">
        <f t="shared" si="146"/>
        <v/>
      </c>
      <c r="BC102" s="18" t="str">
        <f t="shared" si="146"/>
        <v/>
      </c>
      <c r="BD102" s="18" t="str">
        <f t="shared" si="146"/>
        <v/>
      </c>
      <c r="BE102" s="18">
        <f t="shared" si="146"/>
        <v>0</v>
      </c>
      <c r="BF102" s="18" t="str">
        <f t="shared" si="146"/>
        <v/>
      </c>
      <c r="BG102" s="18" t="str">
        <f t="shared" si="146"/>
        <v/>
      </c>
      <c r="BH102" s="18" t="str">
        <f t="shared" si="146"/>
        <v/>
      </c>
      <c r="BI102" s="18" t="str">
        <f t="shared" si="146"/>
        <v/>
      </c>
      <c r="BJ102" s="18" t="str">
        <f t="shared" si="146"/>
        <v/>
      </c>
      <c r="BK102" s="18" t="str">
        <f t="shared" si="146"/>
        <v/>
      </c>
      <c r="BL102" s="18" t="str">
        <f t="shared" si="146"/>
        <v/>
      </c>
      <c r="BM102" s="18" t="str">
        <f t="shared" si="146"/>
        <v/>
      </c>
      <c r="BN102" s="8"/>
      <c r="BO102" s="8"/>
      <c r="BP102" s="8"/>
      <c r="BQ102" s="8"/>
      <c r="BR102" s="8"/>
      <c r="BS102" s="8"/>
    </row>
    <row r="103" spans="1:71" x14ac:dyDescent="0.2">
      <c r="A103" s="8"/>
      <c r="B103" s="32" t="s">
        <v>275</v>
      </c>
      <c r="C103" s="33" t="s">
        <v>106</v>
      </c>
      <c r="D103" s="56">
        <v>161.1</v>
      </c>
      <c r="E103" s="34">
        <v>305</v>
      </c>
      <c r="F103" s="34">
        <v>180</v>
      </c>
      <c r="G103" s="34">
        <v>315</v>
      </c>
      <c r="H103" s="34">
        <f t="shared" si="128"/>
        <v>800</v>
      </c>
      <c r="I103" s="35">
        <f t="shared" si="106"/>
        <v>542.95999999999992</v>
      </c>
      <c r="J103" s="36"/>
      <c r="K103" s="18">
        <f t="shared" si="129"/>
        <v>0</v>
      </c>
      <c r="L103" s="35">
        <f t="shared" si="130"/>
        <v>0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8"/>
      <c r="AD103" s="6">
        <f t="shared" si="131"/>
        <v>0</v>
      </c>
      <c r="AE103" s="6">
        <f t="shared" si="132"/>
        <v>0</v>
      </c>
      <c r="AF103" s="6">
        <f t="shared" si="133"/>
        <v>0</v>
      </c>
      <c r="AG103" s="6">
        <f t="shared" si="134"/>
        <v>0</v>
      </c>
      <c r="AH103" s="6">
        <f t="shared" si="135"/>
        <v>0</v>
      </c>
      <c r="AI103" s="6">
        <f t="shared" si="136"/>
        <v>0</v>
      </c>
      <c r="AJ103" s="6">
        <f t="shared" si="137"/>
        <v>0</v>
      </c>
      <c r="AK103" s="6">
        <f t="shared" si="138"/>
        <v>0</v>
      </c>
      <c r="AL103" s="6">
        <f t="shared" si="139"/>
        <v>0</v>
      </c>
      <c r="AM103" s="6">
        <f t="shared" si="140"/>
        <v>0</v>
      </c>
      <c r="AN103" s="8"/>
      <c r="AO103" s="6" t="str">
        <f t="shared" si="141"/>
        <v/>
      </c>
      <c r="AP103" s="8"/>
      <c r="AQ103" s="6" t="str">
        <f>IF(H103&gt;0,LOOKUP(C103,'counts-boys'!A$1:A$16,'counts-boys'!C$1:C$16),0)</f>
        <v>CP</v>
      </c>
      <c r="AR103" s="6">
        <f t="shared" si="142"/>
        <v>0</v>
      </c>
      <c r="AS103" s="6">
        <f t="shared" si="143"/>
        <v>0</v>
      </c>
      <c r="AT103" s="6">
        <f t="shared" si="144"/>
        <v>0</v>
      </c>
      <c r="AU103" s="6">
        <f t="shared" si="145"/>
        <v>0</v>
      </c>
      <c r="AV103" s="6">
        <f t="shared" si="126"/>
        <v>0</v>
      </c>
      <c r="AW103" s="8"/>
      <c r="AX103" s="18" t="str">
        <f t="shared" si="146"/>
        <v/>
      </c>
      <c r="AY103" s="18" t="str">
        <f t="shared" si="146"/>
        <v/>
      </c>
      <c r="AZ103" s="18" t="str">
        <f t="shared" si="146"/>
        <v/>
      </c>
      <c r="BA103" s="18" t="str">
        <f t="shared" si="146"/>
        <v/>
      </c>
      <c r="BB103" s="18" t="str">
        <f t="shared" si="146"/>
        <v/>
      </c>
      <c r="BC103" s="18" t="str">
        <f t="shared" si="146"/>
        <v/>
      </c>
      <c r="BD103" s="18" t="str">
        <f t="shared" si="146"/>
        <v/>
      </c>
      <c r="BE103" s="18" t="str">
        <f t="shared" si="146"/>
        <v/>
      </c>
      <c r="BF103" s="18" t="str">
        <f t="shared" si="146"/>
        <v/>
      </c>
      <c r="BG103" s="18" t="str">
        <f t="shared" si="146"/>
        <v/>
      </c>
      <c r="BH103" s="18" t="str">
        <f t="shared" si="146"/>
        <v/>
      </c>
      <c r="BI103" s="18" t="str">
        <f t="shared" si="146"/>
        <v/>
      </c>
      <c r="BJ103" s="18">
        <f t="shared" si="146"/>
        <v>0</v>
      </c>
      <c r="BK103" s="18" t="str">
        <f t="shared" si="146"/>
        <v/>
      </c>
      <c r="BL103" s="18" t="str">
        <f t="shared" si="146"/>
        <v/>
      </c>
      <c r="BM103" s="18" t="str">
        <f t="shared" si="146"/>
        <v/>
      </c>
      <c r="BN103" s="8"/>
      <c r="BO103" s="8"/>
      <c r="BP103" s="8"/>
      <c r="BQ103" s="8"/>
      <c r="BR103" s="8"/>
      <c r="BS103" s="8"/>
    </row>
    <row r="104" spans="1:71" x14ac:dyDescent="0.2">
      <c r="A104" s="8"/>
      <c r="B104" s="32" t="s">
        <v>246</v>
      </c>
      <c r="C104" s="43" t="s">
        <v>45</v>
      </c>
      <c r="D104" s="56">
        <v>162.80000000000001</v>
      </c>
      <c r="E104" s="34">
        <v>280</v>
      </c>
      <c r="F104" s="34">
        <v>165</v>
      </c>
      <c r="G104" s="34">
        <v>360</v>
      </c>
      <c r="H104" s="34">
        <f t="shared" si="128"/>
        <v>805</v>
      </c>
      <c r="I104" s="35">
        <f t="shared" si="106"/>
        <v>543.61649999999997</v>
      </c>
      <c r="J104" s="36"/>
      <c r="K104" s="18">
        <f t="shared" si="129"/>
        <v>0</v>
      </c>
      <c r="L104" s="35">
        <f t="shared" si="130"/>
        <v>0</v>
      </c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8"/>
      <c r="AD104" s="6">
        <f t="shared" si="131"/>
        <v>0</v>
      </c>
      <c r="AE104" s="6">
        <f t="shared" si="132"/>
        <v>0</v>
      </c>
      <c r="AF104" s="6">
        <f t="shared" si="133"/>
        <v>0</v>
      </c>
      <c r="AG104" s="6">
        <f t="shared" si="134"/>
        <v>0</v>
      </c>
      <c r="AH104" s="6">
        <f t="shared" si="135"/>
        <v>0</v>
      </c>
      <c r="AI104" s="6">
        <f t="shared" si="136"/>
        <v>0</v>
      </c>
      <c r="AJ104" s="6">
        <f t="shared" si="137"/>
        <v>0</v>
      </c>
      <c r="AK104" s="6">
        <f t="shared" si="138"/>
        <v>0</v>
      </c>
      <c r="AL104" s="6">
        <f t="shared" si="139"/>
        <v>0</v>
      </c>
      <c r="AM104" s="6">
        <f t="shared" si="140"/>
        <v>0</v>
      </c>
      <c r="AN104" s="8"/>
      <c r="AO104" s="6" t="str">
        <f t="shared" si="141"/>
        <v/>
      </c>
      <c r="AP104" s="8"/>
      <c r="AQ104" s="6" t="str">
        <f>IF(H104&gt;0,LOOKUP(C104,'counts-boys'!A$1:A$16,'counts-boys'!C$1:C$16),0)</f>
        <v>LEX</v>
      </c>
      <c r="AR104" s="6">
        <f t="shared" si="142"/>
        <v>0</v>
      </c>
      <c r="AS104" s="6">
        <f t="shared" si="143"/>
        <v>0</v>
      </c>
      <c r="AT104" s="6">
        <f t="shared" si="144"/>
        <v>0</v>
      </c>
      <c r="AU104" s="6">
        <f t="shared" si="145"/>
        <v>0</v>
      </c>
      <c r="AV104" s="6">
        <f t="shared" si="126"/>
        <v>0</v>
      </c>
      <c r="AW104" s="8"/>
      <c r="AX104" s="18" t="str">
        <f t="shared" si="146"/>
        <v/>
      </c>
      <c r="AY104" s="18" t="str">
        <f t="shared" si="146"/>
        <v/>
      </c>
      <c r="AZ104" s="18" t="str">
        <f t="shared" si="146"/>
        <v/>
      </c>
      <c r="BA104" s="18" t="str">
        <f t="shared" si="146"/>
        <v/>
      </c>
      <c r="BB104" s="18" t="str">
        <f t="shared" si="146"/>
        <v/>
      </c>
      <c r="BC104" s="18" t="str">
        <f t="shared" si="146"/>
        <v/>
      </c>
      <c r="BD104" s="18" t="str">
        <f t="shared" si="146"/>
        <v/>
      </c>
      <c r="BE104" s="18">
        <f t="shared" si="146"/>
        <v>0</v>
      </c>
      <c r="BF104" s="18" t="str">
        <f t="shared" si="146"/>
        <v/>
      </c>
      <c r="BG104" s="18" t="str">
        <f t="shared" si="146"/>
        <v/>
      </c>
      <c r="BH104" s="18" t="str">
        <f t="shared" si="146"/>
        <v/>
      </c>
      <c r="BI104" s="18" t="str">
        <f t="shared" si="146"/>
        <v/>
      </c>
      <c r="BJ104" s="18" t="str">
        <f t="shared" si="146"/>
        <v/>
      </c>
      <c r="BK104" s="18" t="str">
        <f t="shared" si="146"/>
        <v/>
      </c>
      <c r="BL104" s="18" t="str">
        <f t="shared" si="146"/>
        <v/>
      </c>
      <c r="BM104" s="18" t="str">
        <f t="shared" si="146"/>
        <v/>
      </c>
      <c r="BN104" s="8"/>
      <c r="BO104" s="8"/>
      <c r="BP104" s="8"/>
      <c r="BQ104" s="8"/>
      <c r="BR104" s="8"/>
      <c r="BS104" s="8"/>
    </row>
    <row r="105" spans="1:71" x14ac:dyDescent="0.2">
      <c r="A105" s="44" t="s">
        <v>196</v>
      </c>
      <c r="B105" s="32" t="s">
        <v>215</v>
      </c>
      <c r="C105" s="33" t="s">
        <v>211</v>
      </c>
      <c r="D105" s="56">
        <v>163.80000000000001</v>
      </c>
      <c r="E105" s="34">
        <v>325</v>
      </c>
      <c r="F105" s="34">
        <v>180</v>
      </c>
      <c r="G105" s="34">
        <v>315</v>
      </c>
      <c r="H105" s="34">
        <f t="shared" si="128"/>
        <v>820</v>
      </c>
      <c r="I105" s="35">
        <f t="shared" si="106"/>
        <v>551.04000000000008</v>
      </c>
      <c r="J105" s="36"/>
      <c r="K105" s="18">
        <f t="shared" si="129"/>
        <v>0</v>
      </c>
      <c r="L105" s="35">
        <f t="shared" si="130"/>
        <v>0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8"/>
      <c r="AD105" s="6">
        <f t="shared" si="131"/>
        <v>0</v>
      </c>
      <c r="AE105" s="6">
        <f t="shared" si="132"/>
        <v>0</v>
      </c>
      <c r="AF105" s="6">
        <f t="shared" si="133"/>
        <v>0</v>
      </c>
      <c r="AG105" s="6">
        <f t="shared" si="134"/>
        <v>0</v>
      </c>
      <c r="AH105" s="6">
        <f t="shared" si="135"/>
        <v>0</v>
      </c>
      <c r="AI105" s="6">
        <f t="shared" si="136"/>
        <v>0</v>
      </c>
      <c r="AJ105" s="6">
        <f t="shared" si="137"/>
        <v>0</v>
      </c>
      <c r="AK105" s="6">
        <f t="shared" si="138"/>
        <v>0</v>
      </c>
      <c r="AL105" s="6">
        <f t="shared" si="139"/>
        <v>0</v>
      </c>
      <c r="AM105" s="6">
        <f t="shared" si="140"/>
        <v>0</v>
      </c>
      <c r="AN105" s="8"/>
      <c r="AO105" s="6">
        <f t="shared" si="141"/>
        <v>820</v>
      </c>
      <c r="AP105" s="8"/>
      <c r="AQ105" s="6" t="str">
        <f>IF(H105&gt;0,LOOKUP(C105,'counts-boys'!A$1:A$16,'counts-boys'!C$1:C$16),0)</f>
        <v>COL</v>
      </c>
      <c r="AR105" s="6">
        <f t="shared" si="142"/>
        <v>0</v>
      </c>
      <c r="AS105" s="6">
        <f t="shared" si="143"/>
        <v>0</v>
      </c>
      <c r="AT105" s="6">
        <f t="shared" si="144"/>
        <v>0</v>
      </c>
      <c r="AU105" s="6">
        <f t="shared" si="145"/>
        <v>0</v>
      </c>
      <c r="AV105" s="6">
        <f t="shared" si="126"/>
        <v>0</v>
      </c>
      <c r="AW105" s="8"/>
      <c r="AX105" s="18" t="str">
        <f t="shared" si="146"/>
        <v/>
      </c>
      <c r="AY105" s="18" t="str">
        <f t="shared" si="146"/>
        <v/>
      </c>
      <c r="AZ105" s="18" t="str">
        <f t="shared" si="146"/>
        <v/>
      </c>
      <c r="BA105" s="18">
        <f t="shared" si="146"/>
        <v>0</v>
      </c>
      <c r="BB105" s="18" t="str">
        <f t="shared" si="146"/>
        <v/>
      </c>
      <c r="BC105" s="18" t="str">
        <f t="shared" si="146"/>
        <v/>
      </c>
      <c r="BD105" s="18" t="str">
        <f t="shared" si="146"/>
        <v/>
      </c>
      <c r="BE105" s="18" t="str">
        <f t="shared" si="146"/>
        <v/>
      </c>
      <c r="BF105" s="18" t="str">
        <f t="shared" si="146"/>
        <v/>
      </c>
      <c r="BG105" s="18" t="str">
        <f t="shared" si="146"/>
        <v/>
      </c>
      <c r="BH105" s="18" t="str">
        <f t="shared" si="146"/>
        <v/>
      </c>
      <c r="BI105" s="18" t="str">
        <f t="shared" si="146"/>
        <v/>
      </c>
      <c r="BJ105" s="18" t="str">
        <f t="shared" si="146"/>
        <v/>
      </c>
      <c r="BK105" s="18" t="str">
        <f t="shared" si="146"/>
        <v/>
      </c>
      <c r="BL105" s="18" t="str">
        <f t="shared" si="146"/>
        <v/>
      </c>
      <c r="BM105" s="18" t="str">
        <f t="shared" si="146"/>
        <v/>
      </c>
      <c r="BN105" s="8"/>
      <c r="BO105" s="8"/>
      <c r="BP105" s="8"/>
      <c r="BQ105" s="8"/>
      <c r="BR105" s="8"/>
      <c r="BS105" s="8"/>
    </row>
    <row r="106" spans="1:71" ht="13.5" thickBot="1" x14ac:dyDescent="0.25">
      <c r="A106" s="8"/>
      <c r="B106" s="32" t="s">
        <v>132</v>
      </c>
      <c r="C106" s="33" t="s">
        <v>106</v>
      </c>
      <c r="D106" s="56">
        <v>165.4</v>
      </c>
      <c r="E106" s="34">
        <v>275</v>
      </c>
      <c r="F106" s="34">
        <v>200</v>
      </c>
      <c r="G106" s="34">
        <v>325</v>
      </c>
      <c r="H106" s="34">
        <f t="shared" si="128"/>
        <v>800</v>
      </c>
      <c r="I106" s="35">
        <f t="shared" si="106"/>
        <v>532.48</v>
      </c>
      <c r="J106" s="36"/>
      <c r="K106" s="18">
        <f t="shared" si="129"/>
        <v>0</v>
      </c>
      <c r="L106" s="35">
        <f t="shared" si="130"/>
        <v>0</v>
      </c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8"/>
      <c r="AD106" s="6">
        <f t="shared" si="131"/>
        <v>0</v>
      </c>
      <c r="AE106" s="6">
        <f t="shared" si="132"/>
        <v>0</v>
      </c>
      <c r="AF106" s="6">
        <f t="shared" si="133"/>
        <v>0</v>
      </c>
      <c r="AG106" s="6">
        <f t="shared" si="134"/>
        <v>0</v>
      </c>
      <c r="AH106" s="6">
        <f t="shared" si="135"/>
        <v>0</v>
      </c>
      <c r="AI106" s="6">
        <f t="shared" si="136"/>
        <v>0</v>
      </c>
      <c r="AJ106" s="6">
        <f t="shared" si="137"/>
        <v>0</v>
      </c>
      <c r="AK106" s="6">
        <f t="shared" si="138"/>
        <v>0</v>
      </c>
      <c r="AL106" s="6">
        <f t="shared" si="139"/>
        <v>0</v>
      </c>
      <c r="AM106" s="6">
        <f t="shared" si="140"/>
        <v>0</v>
      </c>
      <c r="AN106" s="8"/>
      <c r="AO106" s="6" t="str">
        <f t="shared" si="141"/>
        <v/>
      </c>
      <c r="AP106" s="8"/>
      <c r="AQ106" s="6" t="str">
        <f>IF(H106&gt;0,LOOKUP(C106,'counts-boys'!A$1:A$16,'counts-boys'!C$1:C$16),0)</f>
        <v>CP</v>
      </c>
      <c r="AR106" s="6">
        <f t="shared" si="142"/>
        <v>0</v>
      </c>
      <c r="AS106" s="6">
        <f t="shared" si="143"/>
        <v>0</v>
      </c>
      <c r="AT106" s="6">
        <f t="shared" si="144"/>
        <v>0</v>
      </c>
      <c r="AU106" s="6">
        <f t="shared" si="145"/>
        <v>0</v>
      </c>
      <c r="AV106" s="6">
        <f t="shared" si="126"/>
        <v>0</v>
      </c>
      <c r="AW106" s="8"/>
      <c r="AX106" s="18" t="str">
        <f t="shared" si="146"/>
        <v/>
      </c>
      <c r="AY106" s="18" t="str">
        <f t="shared" si="146"/>
        <v/>
      </c>
      <c r="AZ106" s="18" t="str">
        <f t="shared" si="146"/>
        <v/>
      </c>
      <c r="BA106" s="18" t="str">
        <f t="shared" si="146"/>
        <v/>
      </c>
      <c r="BB106" s="18" t="str">
        <f t="shared" si="146"/>
        <v/>
      </c>
      <c r="BC106" s="18" t="str">
        <f t="shared" si="146"/>
        <v/>
      </c>
      <c r="BD106" s="18" t="str">
        <f t="shared" si="146"/>
        <v/>
      </c>
      <c r="BE106" s="18" t="str">
        <f t="shared" si="146"/>
        <v/>
      </c>
      <c r="BF106" s="18" t="str">
        <f t="shared" si="146"/>
        <v/>
      </c>
      <c r="BG106" s="18" t="str">
        <f t="shared" si="146"/>
        <v/>
      </c>
      <c r="BH106" s="18" t="str">
        <f t="shared" si="146"/>
        <v/>
      </c>
      <c r="BI106" s="18" t="str">
        <f t="shared" si="146"/>
        <v/>
      </c>
      <c r="BJ106" s="18">
        <f t="shared" si="146"/>
        <v>0</v>
      </c>
      <c r="BK106" s="18" t="str">
        <f t="shared" si="146"/>
        <v/>
      </c>
      <c r="BL106" s="18" t="str">
        <f t="shared" si="146"/>
        <v/>
      </c>
      <c r="BM106" s="18" t="str">
        <f t="shared" si="146"/>
        <v/>
      </c>
      <c r="BN106" s="8"/>
      <c r="BO106" s="8"/>
      <c r="BP106" s="8"/>
      <c r="BQ106" s="8"/>
      <c r="BR106" s="8"/>
      <c r="BS106" s="8"/>
    </row>
    <row r="107" spans="1:71" hidden="1" x14ac:dyDescent="0.2">
      <c r="A107" s="44"/>
      <c r="B107" s="32"/>
      <c r="C107" s="43"/>
      <c r="D107" s="56"/>
      <c r="E107" s="34"/>
      <c r="F107" s="34"/>
      <c r="G107" s="34"/>
      <c r="H107" s="34">
        <f t="shared" si="128"/>
        <v>0</v>
      </c>
      <c r="I107" s="35">
        <f t="shared" si="106"/>
        <v>0</v>
      </c>
      <c r="J107" s="36"/>
      <c r="K107" s="18">
        <f t="shared" si="129"/>
        <v>0</v>
      </c>
      <c r="L107" s="35">
        <f t="shared" si="130"/>
        <v>0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8"/>
      <c r="AD107" s="6">
        <f t="shared" si="131"/>
        <v>0</v>
      </c>
      <c r="AE107" s="6">
        <f t="shared" si="132"/>
        <v>0</v>
      </c>
      <c r="AF107" s="6">
        <f t="shared" si="133"/>
        <v>0</v>
      </c>
      <c r="AG107" s="6">
        <f t="shared" si="134"/>
        <v>0</v>
      </c>
      <c r="AH107" s="6">
        <f t="shared" si="135"/>
        <v>0</v>
      </c>
      <c r="AI107" s="6">
        <f t="shared" si="136"/>
        <v>0</v>
      </c>
      <c r="AJ107" s="6">
        <f t="shared" si="137"/>
        <v>0</v>
      </c>
      <c r="AK107" s="6">
        <f t="shared" si="138"/>
        <v>0</v>
      </c>
      <c r="AL107" s="6">
        <f t="shared" si="139"/>
        <v>0</v>
      </c>
      <c r="AM107" s="6">
        <f t="shared" si="140"/>
        <v>0</v>
      </c>
      <c r="AN107" s="8"/>
      <c r="AO107" s="6" t="str">
        <f t="shared" si="141"/>
        <v/>
      </c>
      <c r="AP107" s="8"/>
      <c r="AQ107" s="6">
        <f>IF(H107&gt;0,LOOKUP(C107,'counts-boys'!A$1:A$16,'counts-boys'!C$1:C$16),0)</f>
        <v>0</v>
      </c>
      <c r="AR107" s="6">
        <f t="shared" si="142"/>
        <v>0</v>
      </c>
      <c r="AS107" s="6">
        <f t="shared" si="143"/>
        <v>0</v>
      </c>
      <c r="AT107" s="6">
        <f t="shared" si="144"/>
        <v>0</v>
      </c>
      <c r="AU107" s="6">
        <f t="shared" si="145"/>
        <v>0</v>
      </c>
      <c r="AV107" s="6">
        <f t="shared" si="126"/>
        <v>0</v>
      </c>
      <c r="AW107" s="8"/>
      <c r="AX107" s="18" t="str">
        <f t="shared" si="146"/>
        <v/>
      </c>
      <c r="AY107" s="18" t="str">
        <f t="shared" si="146"/>
        <v/>
      </c>
      <c r="AZ107" s="18" t="str">
        <f t="shared" si="146"/>
        <v/>
      </c>
      <c r="BA107" s="18" t="str">
        <f t="shared" si="146"/>
        <v/>
      </c>
      <c r="BB107" s="18" t="str">
        <f t="shared" si="146"/>
        <v/>
      </c>
      <c r="BC107" s="18" t="str">
        <f t="shared" si="146"/>
        <v/>
      </c>
      <c r="BD107" s="18" t="str">
        <f t="shared" si="146"/>
        <v/>
      </c>
      <c r="BE107" s="18" t="str">
        <f t="shared" si="146"/>
        <v/>
      </c>
      <c r="BF107" s="18" t="str">
        <f t="shared" si="146"/>
        <v/>
      </c>
      <c r="BG107" s="18" t="str">
        <f t="shared" si="146"/>
        <v/>
      </c>
      <c r="BH107" s="18" t="str">
        <f t="shared" si="146"/>
        <v/>
      </c>
      <c r="BI107" s="18" t="str">
        <f t="shared" si="146"/>
        <v/>
      </c>
      <c r="BJ107" s="18" t="str">
        <f t="shared" si="146"/>
        <v/>
      </c>
      <c r="BK107" s="18" t="str">
        <f t="shared" si="146"/>
        <v/>
      </c>
      <c r="BL107" s="18" t="str">
        <f t="shared" si="146"/>
        <v/>
      </c>
      <c r="BM107" s="18" t="str">
        <f t="shared" si="146"/>
        <v/>
      </c>
      <c r="BN107" s="8"/>
      <c r="BO107" s="8"/>
      <c r="BP107" s="8"/>
      <c r="BQ107" s="8"/>
      <c r="BR107" s="8"/>
      <c r="BS107" s="8"/>
    </row>
    <row r="108" spans="1:71" hidden="1" x14ac:dyDescent="0.2">
      <c r="A108" s="8"/>
      <c r="B108" s="32"/>
      <c r="C108" s="33"/>
      <c r="D108" s="56"/>
      <c r="E108" s="34"/>
      <c r="F108" s="34"/>
      <c r="G108" s="34"/>
      <c r="H108" s="34">
        <f t="shared" si="128"/>
        <v>0</v>
      </c>
      <c r="I108" s="35">
        <f t="shared" si="106"/>
        <v>0</v>
      </c>
      <c r="J108" s="36"/>
      <c r="K108" s="18">
        <f t="shared" si="129"/>
        <v>0</v>
      </c>
      <c r="L108" s="35">
        <f t="shared" si="130"/>
        <v>0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8"/>
      <c r="AD108" s="6">
        <f t="shared" si="131"/>
        <v>0</v>
      </c>
      <c r="AE108" s="6">
        <f t="shared" si="132"/>
        <v>0</v>
      </c>
      <c r="AF108" s="6">
        <f t="shared" si="133"/>
        <v>0</v>
      </c>
      <c r="AG108" s="6">
        <f t="shared" si="134"/>
        <v>0</v>
      </c>
      <c r="AH108" s="6">
        <f t="shared" si="135"/>
        <v>0</v>
      </c>
      <c r="AI108" s="6">
        <f t="shared" si="136"/>
        <v>0</v>
      </c>
      <c r="AJ108" s="6">
        <f t="shared" si="137"/>
        <v>0</v>
      </c>
      <c r="AK108" s="6">
        <f t="shared" si="138"/>
        <v>0</v>
      </c>
      <c r="AL108" s="6">
        <f t="shared" si="139"/>
        <v>0</v>
      </c>
      <c r="AM108" s="6">
        <f t="shared" si="140"/>
        <v>0</v>
      </c>
      <c r="AN108" s="8"/>
      <c r="AO108" s="6" t="str">
        <f t="shared" si="141"/>
        <v/>
      </c>
      <c r="AP108" s="8"/>
      <c r="AQ108" s="6">
        <f>IF(H108&gt;0,LOOKUP(C108,'counts-boys'!A$1:A$16,'counts-boys'!C$1:C$16),0)</f>
        <v>0</v>
      </c>
      <c r="AR108" s="6">
        <f t="shared" si="142"/>
        <v>0</v>
      </c>
      <c r="AS108" s="6">
        <f t="shared" si="143"/>
        <v>0</v>
      </c>
      <c r="AT108" s="6">
        <f t="shared" si="144"/>
        <v>0</v>
      </c>
      <c r="AU108" s="6">
        <f t="shared" si="145"/>
        <v>0</v>
      </c>
      <c r="AV108" s="6">
        <f t="shared" si="126"/>
        <v>0</v>
      </c>
      <c r="AW108" s="8"/>
      <c r="AX108" s="18" t="str">
        <f t="shared" si="146"/>
        <v/>
      </c>
      <c r="AY108" s="18" t="str">
        <f t="shared" si="146"/>
        <v/>
      </c>
      <c r="AZ108" s="18" t="str">
        <f t="shared" si="146"/>
        <v/>
      </c>
      <c r="BA108" s="18" t="str">
        <f t="shared" si="146"/>
        <v/>
      </c>
      <c r="BB108" s="18" t="str">
        <f t="shared" si="146"/>
        <v/>
      </c>
      <c r="BC108" s="18" t="str">
        <f t="shared" si="146"/>
        <v/>
      </c>
      <c r="BD108" s="18" t="str">
        <f t="shared" si="146"/>
        <v/>
      </c>
      <c r="BE108" s="18" t="str">
        <f t="shared" si="146"/>
        <v/>
      </c>
      <c r="BF108" s="18" t="str">
        <f t="shared" si="146"/>
        <v/>
      </c>
      <c r="BG108" s="18" t="str">
        <f t="shared" si="146"/>
        <v/>
      </c>
      <c r="BH108" s="18" t="str">
        <f t="shared" si="146"/>
        <v/>
      </c>
      <c r="BI108" s="18" t="str">
        <f t="shared" si="146"/>
        <v/>
      </c>
      <c r="BJ108" s="18" t="str">
        <f t="shared" si="146"/>
        <v/>
      </c>
      <c r="BK108" s="18" t="str">
        <f t="shared" si="146"/>
        <v/>
      </c>
      <c r="BL108" s="18" t="str">
        <f t="shared" si="146"/>
        <v/>
      </c>
      <c r="BM108" s="18" t="str">
        <f t="shared" si="146"/>
        <v/>
      </c>
      <c r="BN108" s="8"/>
      <c r="BO108" s="8"/>
      <c r="BP108" s="8"/>
      <c r="BQ108" s="8"/>
      <c r="BR108" s="8"/>
      <c r="BS108" s="8"/>
    </row>
    <row r="109" spans="1:71" hidden="1" x14ac:dyDescent="0.2">
      <c r="A109" s="8"/>
      <c r="B109" s="32"/>
      <c r="C109" s="33"/>
      <c r="D109" s="56"/>
      <c r="E109" s="34"/>
      <c r="F109" s="34"/>
      <c r="G109" s="34"/>
      <c r="H109" s="34">
        <f t="shared" si="110"/>
        <v>0</v>
      </c>
      <c r="I109" s="35">
        <f t="shared" si="106"/>
        <v>0</v>
      </c>
      <c r="J109" s="36"/>
      <c r="K109" s="18">
        <f t="shared" si="111"/>
        <v>0</v>
      </c>
      <c r="L109" s="35">
        <f t="shared" si="107"/>
        <v>0</v>
      </c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8"/>
      <c r="AD109" s="6">
        <f t="shared" si="112"/>
        <v>0</v>
      </c>
      <c r="AE109" s="6">
        <f t="shared" si="113"/>
        <v>0</v>
      </c>
      <c r="AF109" s="6">
        <f t="shared" si="114"/>
        <v>0</v>
      </c>
      <c r="AG109" s="6">
        <f t="shared" si="115"/>
        <v>0</v>
      </c>
      <c r="AH109" s="6">
        <f t="shared" si="116"/>
        <v>0</v>
      </c>
      <c r="AI109" s="6">
        <f t="shared" si="117"/>
        <v>0</v>
      </c>
      <c r="AJ109" s="6">
        <f t="shared" si="118"/>
        <v>0</v>
      </c>
      <c r="AK109" s="6">
        <f t="shared" si="119"/>
        <v>0</v>
      </c>
      <c r="AL109" s="6">
        <f t="shared" si="120"/>
        <v>0</v>
      </c>
      <c r="AM109" s="6">
        <f t="shared" si="121"/>
        <v>0</v>
      </c>
      <c r="AN109" s="8"/>
      <c r="AO109" s="6" t="str">
        <f t="shared" si="127"/>
        <v/>
      </c>
      <c r="AP109" s="8"/>
      <c r="AQ109" s="6">
        <f>IF(H109&gt;0,LOOKUP(C109,'counts-boys'!A$1:A$16,'counts-boys'!C$1:C$16),0)</f>
        <v>0</v>
      </c>
      <c r="AR109" s="6">
        <f t="shared" si="122"/>
        <v>0</v>
      </c>
      <c r="AS109" s="6">
        <f t="shared" si="123"/>
        <v>0</v>
      </c>
      <c r="AT109" s="6">
        <f t="shared" si="124"/>
        <v>0</v>
      </c>
      <c r="AU109" s="6">
        <f t="shared" si="125"/>
        <v>0</v>
      </c>
      <c r="AV109" s="6">
        <f t="shared" si="126"/>
        <v>0</v>
      </c>
      <c r="AW109" s="8"/>
      <c r="AX109" s="18" t="str">
        <f t="shared" si="108"/>
        <v/>
      </c>
      <c r="AY109" s="18" t="str">
        <f t="shared" si="108"/>
        <v/>
      </c>
      <c r="AZ109" s="18" t="str">
        <f t="shared" si="108"/>
        <v/>
      </c>
      <c r="BA109" s="18" t="str">
        <f t="shared" si="108"/>
        <v/>
      </c>
      <c r="BB109" s="18" t="str">
        <f t="shared" si="108"/>
        <v/>
      </c>
      <c r="BC109" s="18" t="str">
        <f t="shared" si="108"/>
        <v/>
      </c>
      <c r="BD109" s="18" t="str">
        <f t="shared" si="108"/>
        <v/>
      </c>
      <c r="BE109" s="18" t="str">
        <f t="shared" si="146"/>
        <v/>
      </c>
      <c r="BF109" s="18" t="str">
        <f t="shared" si="146"/>
        <v/>
      </c>
      <c r="BG109" s="18" t="str">
        <f t="shared" si="146"/>
        <v/>
      </c>
      <c r="BH109" s="18" t="str">
        <f t="shared" si="146"/>
        <v/>
      </c>
      <c r="BI109" s="18" t="str">
        <f t="shared" si="108"/>
        <v/>
      </c>
      <c r="BJ109" s="18" t="str">
        <f t="shared" si="108"/>
        <v/>
      </c>
      <c r="BK109" s="18" t="str">
        <f t="shared" si="108"/>
        <v/>
      </c>
      <c r="BL109" s="18" t="str">
        <f t="shared" si="108"/>
        <v/>
      </c>
      <c r="BM109" s="18" t="str">
        <f t="shared" si="108"/>
        <v/>
      </c>
      <c r="BN109" s="8"/>
      <c r="BO109" s="8"/>
      <c r="BP109" s="8"/>
      <c r="BQ109" s="8"/>
      <c r="BR109" s="8"/>
      <c r="BS109" s="8"/>
    </row>
    <row r="110" spans="1:71" hidden="1" x14ac:dyDescent="0.2">
      <c r="A110" s="8"/>
      <c r="B110" s="32"/>
      <c r="C110" s="33"/>
      <c r="D110" s="56"/>
      <c r="E110" s="34"/>
      <c r="F110" s="34"/>
      <c r="G110" s="34"/>
      <c r="H110" s="34">
        <f>SUM(E110:G110)</f>
        <v>0</v>
      </c>
      <c r="I110" s="35">
        <f t="shared" si="106"/>
        <v>0</v>
      </c>
      <c r="J110" s="36"/>
      <c r="K110" s="18">
        <f>MAX(AI110:AM110)</f>
        <v>0</v>
      </c>
      <c r="L110" s="35">
        <f>MAX(AD110:AH110)</f>
        <v>0</v>
      </c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8"/>
      <c r="AD110" s="6">
        <f t="shared" si="112"/>
        <v>0</v>
      </c>
      <c r="AE110" s="6">
        <f t="shared" si="113"/>
        <v>0</v>
      </c>
      <c r="AF110" s="6">
        <f t="shared" si="114"/>
        <v>0</v>
      </c>
      <c r="AG110" s="6">
        <f t="shared" si="115"/>
        <v>0</v>
      </c>
      <c r="AH110" s="6">
        <f t="shared" si="116"/>
        <v>0</v>
      </c>
      <c r="AI110" s="6">
        <f t="shared" si="117"/>
        <v>0</v>
      </c>
      <c r="AJ110" s="6">
        <f t="shared" si="118"/>
        <v>0</v>
      </c>
      <c r="AK110" s="6">
        <f t="shared" si="119"/>
        <v>0</v>
      </c>
      <c r="AL110" s="6">
        <f t="shared" si="120"/>
        <v>0</v>
      </c>
      <c r="AM110" s="6">
        <f t="shared" si="121"/>
        <v>0</v>
      </c>
      <c r="AN110" s="8"/>
      <c r="AO110" s="6" t="str">
        <f t="shared" si="127"/>
        <v/>
      </c>
      <c r="AP110" s="8"/>
      <c r="AQ110" s="6">
        <f>IF(H110&gt;0,LOOKUP(C110,'counts-boys'!A$1:A$16,'counts-boys'!C$1:C$16),0)</f>
        <v>0</v>
      </c>
      <c r="AR110" s="6">
        <f t="shared" si="122"/>
        <v>0</v>
      </c>
      <c r="AS110" s="6">
        <f t="shared" si="123"/>
        <v>0</v>
      </c>
      <c r="AT110" s="6">
        <f t="shared" si="124"/>
        <v>0</v>
      </c>
      <c r="AU110" s="6">
        <f t="shared" si="125"/>
        <v>0</v>
      </c>
      <c r="AV110" s="6">
        <f t="shared" si="126"/>
        <v>0</v>
      </c>
      <c r="AW110" s="8"/>
      <c r="AX110" s="18" t="str">
        <f t="shared" si="108"/>
        <v/>
      </c>
      <c r="AY110" s="18" t="str">
        <f t="shared" si="108"/>
        <v/>
      </c>
      <c r="AZ110" s="18" t="str">
        <f t="shared" si="108"/>
        <v/>
      </c>
      <c r="BA110" s="18" t="str">
        <f t="shared" ref="BA110:BH126" si="147">IF($AQ110=BA$7,MAX($AR110:$AV110),"")</f>
        <v/>
      </c>
      <c r="BB110" s="18" t="str">
        <f t="shared" si="147"/>
        <v/>
      </c>
      <c r="BC110" s="18" t="str">
        <f t="shared" si="147"/>
        <v/>
      </c>
      <c r="BD110" s="18" t="str">
        <f t="shared" si="147"/>
        <v/>
      </c>
      <c r="BE110" s="18" t="str">
        <f t="shared" si="147"/>
        <v/>
      </c>
      <c r="BF110" s="18" t="str">
        <f t="shared" si="147"/>
        <v/>
      </c>
      <c r="BG110" s="18" t="str">
        <f t="shared" si="147"/>
        <v/>
      </c>
      <c r="BH110" s="18" t="str">
        <f t="shared" si="147"/>
        <v/>
      </c>
      <c r="BI110" s="18" t="str">
        <f t="shared" si="108"/>
        <v/>
      </c>
      <c r="BJ110" s="18" t="str">
        <f t="shared" si="108"/>
        <v/>
      </c>
      <c r="BK110" s="18" t="str">
        <f t="shared" si="108"/>
        <v/>
      </c>
      <c r="BL110" s="18" t="str">
        <f t="shared" si="108"/>
        <v/>
      </c>
      <c r="BM110" s="18" t="str">
        <f t="shared" si="108"/>
        <v/>
      </c>
      <c r="BN110" s="8"/>
      <c r="BO110" s="8"/>
      <c r="BP110" s="8"/>
      <c r="BQ110" s="8"/>
      <c r="BR110" s="8"/>
      <c r="BS110" s="8"/>
    </row>
    <row r="111" spans="1:71" hidden="1" x14ac:dyDescent="0.2">
      <c r="A111" s="8"/>
      <c r="B111" s="32"/>
      <c r="C111" s="33"/>
      <c r="D111" s="56"/>
      <c r="E111" s="34"/>
      <c r="F111" s="34"/>
      <c r="G111" s="34"/>
      <c r="H111" s="34">
        <f>SUM(E111:G111)</f>
        <v>0</v>
      </c>
      <c r="I111" s="35">
        <f t="shared" si="106"/>
        <v>0</v>
      </c>
      <c r="J111" s="36"/>
      <c r="K111" s="18">
        <f>MAX(AI111:AM111)</f>
        <v>0</v>
      </c>
      <c r="L111" s="35">
        <f>MAX(AD111:AH111)</f>
        <v>0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8"/>
      <c r="AD111" s="6">
        <f t="shared" si="112"/>
        <v>0</v>
      </c>
      <c r="AE111" s="6">
        <f t="shared" si="113"/>
        <v>0</v>
      </c>
      <c r="AF111" s="6">
        <f t="shared" si="114"/>
        <v>0</v>
      </c>
      <c r="AG111" s="6">
        <f t="shared" si="115"/>
        <v>0</v>
      </c>
      <c r="AH111" s="6">
        <f t="shared" si="116"/>
        <v>0</v>
      </c>
      <c r="AI111" s="6">
        <f t="shared" si="117"/>
        <v>0</v>
      </c>
      <c r="AJ111" s="6">
        <f t="shared" si="118"/>
        <v>0</v>
      </c>
      <c r="AK111" s="6">
        <f t="shared" si="119"/>
        <v>0</v>
      </c>
      <c r="AL111" s="6">
        <f t="shared" si="120"/>
        <v>0</v>
      </c>
      <c r="AM111" s="6">
        <f t="shared" si="121"/>
        <v>0</v>
      </c>
      <c r="AN111" s="8"/>
      <c r="AO111" s="6" t="str">
        <f t="shared" si="127"/>
        <v/>
      </c>
      <c r="AP111" s="8"/>
      <c r="AQ111" s="6">
        <f>IF(H111&gt;0,LOOKUP(C111,'counts-boys'!A$1:A$16,'counts-boys'!C$1:C$16),0)</f>
        <v>0</v>
      </c>
      <c r="AR111" s="6">
        <f t="shared" si="122"/>
        <v>0</v>
      </c>
      <c r="AS111" s="6">
        <f t="shared" si="123"/>
        <v>0</v>
      </c>
      <c r="AT111" s="6">
        <f t="shared" si="124"/>
        <v>0</v>
      </c>
      <c r="AU111" s="6">
        <f t="shared" si="125"/>
        <v>0</v>
      </c>
      <c r="AV111" s="6">
        <f t="shared" si="126"/>
        <v>0</v>
      </c>
      <c r="AW111" s="8"/>
      <c r="AX111" s="18" t="str">
        <f t="shared" si="108"/>
        <v/>
      </c>
      <c r="AY111" s="18" t="str">
        <f t="shared" si="108"/>
        <v/>
      </c>
      <c r="AZ111" s="18" t="str">
        <f t="shared" si="108"/>
        <v/>
      </c>
      <c r="BA111" s="18" t="str">
        <f t="shared" si="147"/>
        <v/>
      </c>
      <c r="BB111" s="18" t="str">
        <f t="shared" si="147"/>
        <v/>
      </c>
      <c r="BC111" s="18" t="str">
        <f t="shared" si="147"/>
        <v/>
      </c>
      <c r="BD111" s="18" t="str">
        <f t="shared" si="147"/>
        <v/>
      </c>
      <c r="BE111" s="18" t="str">
        <f t="shared" si="147"/>
        <v/>
      </c>
      <c r="BF111" s="18" t="str">
        <f t="shared" si="147"/>
        <v/>
      </c>
      <c r="BG111" s="18" t="str">
        <f t="shared" si="147"/>
        <v/>
      </c>
      <c r="BH111" s="18" t="str">
        <f t="shared" si="147"/>
        <v/>
      </c>
      <c r="BI111" s="18" t="str">
        <f t="shared" si="108"/>
        <v/>
      </c>
      <c r="BJ111" s="18" t="str">
        <f t="shared" si="108"/>
        <v/>
      </c>
      <c r="BK111" s="18" t="str">
        <f t="shared" si="108"/>
        <v/>
      </c>
      <c r="BL111" s="18" t="str">
        <f t="shared" si="108"/>
        <v/>
      </c>
      <c r="BM111" s="18" t="str">
        <f t="shared" si="108"/>
        <v/>
      </c>
      <c r="BN111" s="8"/>
      <c r="BO111" s="8"/>
      <c r="BP111" s="8"/>
      <c r="BQ111" s="8"/>
      <c r="BR111" s="8"/>
      <c r="BS111" s="8"/>
    </row>
    <row r="112" spans="1:71" hidden="1" x14ac:dyDescent="0.2">
      <c r="A112" s="8"/>
      <c r="B112" s="32"/>
      <c r="C112" s="33"/>
      <c r="D112" s="56"/>
      <c r="E112" s="34"/>
      <c r="F112" s="34"/>
      <c r="G112" s="34"/>
      <c r="H112" s="34">
        <f>SUM(E112:G112)</f>
        <v>0</v>
      </c>
      <c r="I112" s="35">
        <f t="shared" si="106"/>
        <v>0</v>
      </c>
      <c r="J112" s="36"/>
      <c r="K112" s="18">
        <f>MAX(AI112:AM112)</f>
        <v>0</v>
      </c>
      <c r="L112" s="35">
        <f>MAX(AD112:AH112)</f>
        <v>0</v>
      </c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8"/>
      <c r="AD112" s="6">
        <f t="shared" si="112"/>
        <v>0</v>
      </c>
      <c r="AE112" s="6">
        <f t="shared" si="113"/>
        <v>0</v>
      </c>
      <c r="AF112" s="6">
        <f t="shared" si="114"/>
        <v>0</v>
      </c>
      <c r="AG112" s="6">
        <f t="shared" si="115"/>
        <v>0</v>
      </c>
      <c r="AH112" s="6">
        <f t="shared" si="116"/>
        <v>0</v>
      </c>
      <c r="AI112" s="6">
        <f t="shared" si="117"/>
        <v>0</v>
      </c>
      <c r="AJ112" s="6">
        <f t="shared" si="118"/>
        <v>0</v>
      </c>
      <c r="AK112" s="6">
        <f t="shared" si="119"/>
        <v>0</v>
      </c>
      <c r="AL112" s="6">
        <f t="shared" si="120"/>
        <v>0</v>
      </c>
      <c r="AM112" s="6">
        <f t="shared" si="121"/>
        <v>0</v>
      </c>
      <c r="AN112" s="8"/>
      <c r="AO112" s="6" t="str">
        <f t="shared" si="127"/>
        <v/>
      </c>
      <c r="AP112" s="8"/>
      <c r="AQ112" s="6">
        <f>IF(H112&gt;0,LOOKUP(C112,'counts-boys'!A$1:A$16,'counts-boys'!C$1:C$16),0)</f>
        <v>0</v>
      </c>
      <c r="AR112" s="6">
        <f t="shared" si="122"/>
        <v>0</v>
      </c>
      <c r="AS112" s="6">
        <f t="shared" si="123"/>
        <v>0</v>
      </c>
      <c r="AT112" s="6">
        <f t="shared" si="124"/>
        <v>0</v>
      </c>
      <c r="AU112" s="6">
        <f t="shared" si="125"/>
        <v>0</v>
      </c>
      <c r="AV112" s="6">
        <f t="shared" si="126"/>
        <v>0</v>
      </c>
      <c r="AW112" s="8"/>
      <c r="AX112" s="18" t="str">
        <f t="shared" si="108"/>
        <v/>
      </c>
      <c r="AY112" s="18" t="str">
        <f t="shared" si="108"/>
        <v/>
      </c>
      <c r="AZ112" s="18" t="str">
        <f t="shared" si="108"/>
        <v/>
      </c>
      <c r="BA112" s="18" t="str">
        <f t="shared" si="147"/>
        <v/>
      </c>
      <c r="BB112" s="18" t="str">
        <f t="shared" si="147"/>
        <v/>
      </c>
      <c r="BC112" s="18" t="str">
        <f t="shared" si="147"/>
        <v/>
      </c>
      <c r="BD112" s="18" t="str">
        <f t="shared" si="147"/>
        <v/>
      </c>
      <c r="BE112" s="18" t="str">
        <f t="shared" si="147"/>
        <v/>
      </c>
      <c r="BF112" s="18" t="str">
        <f t="shared" si="147"/>
        <v/>
      </c>
      <c r="BG112" s="18" t="str">
        <f t="shared" si="147"/>
        <v/>
      </c>
      <c r="BH112" s="18" t="str">
        <f t="shared" si="147"/>
        <v/>
      </c>
      <c r="BI112" s="18" t="str">
        <f t="shared" si="108"/>
        <v/>
      </c>
      <c r="BJ112" s="18" t="str">
        <f t="shared" si="108"/>
        <v/>
      </c>
      <c r="BK112" s="18" t="str">
        <f t="shared" si="108"/>
        <v/>
      </c>
      <c r="BL112" s="18" t="str">
        <f t="shared" si="108"/>
        <v/>
      </c>
      <c r="BM112" s="18" t="str">
        <f t="shared" si="108"/>
        <v/>
      </c>
      <c r="BN112" s="8"/>
      <c r="BO112" s="8"/>
      <c r="BP112" s="8"/>
      <c r="BQ112" s="8"/>
      <c r="BR112" s="8"/>
      <c r="BS112" s="8"/>
    </row>
    <row r="113" spans="1:71" hidden="1" x14ac:dyDescent="0.2">
      <c r="A113" s="8"/>
      <c r="B113" s="32"/>
      <c r="C113" s="33"/>
      <c r="D113" s="56"/>
      <c r="E113" s="34"/>
      <c r="F113" s="34"/>
      <c r="G113" s="34"/>
      <c r="H113" s="34">
        <f>SUM(E113:G113)</f>
        <v>0</v>
      </c>
      <c r="I113" s="35">
        <f t="shared" si="106"/>
        <v>0</v>
      </c>
      <c r="J113" s="36"/>
      <c r="K113" s="18">
        <f>MAX(AI113:AM113)</f>
        <v>0</v>
      </c>
      <c r="L113" s="35">
        <f>MAX(AD113:AH113)</f>
        <v>0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8"/>
      <c r="AD113" s="6">
        <f t="shared" si="112"/>
        <v>0</v>
      </c>
      <c r="AE113" s="6">
        <f t="shared" si="113"/>
        <v>0</v>
      </c>
      <c r="AF113" s="6">
        <f t="shared" si="114"/>
        <v>0</v>
      </c>
      <c r="AG113" s="6">
        <f t="shared" si="115"/>
        <v>0</v>
      </c>
      <c r="AH113" s="6">
        <f t="shared" si="116"/>
        <v>0</v>
      </c>
      <c r="AI113" s="6">
        <f t="shared" si="117"/>
        <v>0</v>
      </c>
      <c r="AJ113" s="6">
        <f t="shared" si="118"/>
        <v>0</v>
      </c>
      <c r="AK113" s="6">
        <f t="shared" si="119"/>
        <v>0</v>
      </c>
      <c r="AL113" s="6">
        <f t="shared" si="120"/>
        <v>0</v>
      </c>
      <c r="AM113" s="6">
        <f t="shared" si="121"/>
        <v>0</v>
      </c>
      <c r="AN113" s="8"/>
      <c r="AO113" s="6" t="str">
        <f t="shared" si="127"/>
        <v/>
      </c>
      <c r="AP113" s="8"/>
      <c r="AQ113" s="6">
        <f>IF(H113&gt;0,LOOKUP(C113,'counts-boys'!A$1:A$16,'counts-boys'!C$1:C$16),0)</f>
        <v>0</v>
      </c>
      <c r="AR113" s="6">
        <f t="shared" si="122"/>
        <v>0</v>
      </c>
      <c r="AS113" s="6">
        <f t="shared" si="123"/>
        <v>0</v>
      </c>
      <c r="AT113" s="6">
        <f t="shared" si="124"/>
        <v>0</v>
      </c>
      <c r="AU113" s="6">
        <f t="shared" si="125"/>
        <v>0</v>
      </c>
      <c r="AV113" s="6">
        <f t="shared" si="126"/>
        <v>0</v>
      </c>
      <c r="AW113" s="8"/>
      <c r="AX113" s="18" t="str">
        <f t="shared" si="108"/>
        <v/>
      </c>
      <c r="AY113" s="18" t="str">
        <f t="shared" si="108"/>
        <v/>
      </c>
      <c r="AZ113" s="18" t="str">
        <f t="shared" si="108"/>
        <v/>
      </c>
      <c r="BA113" s="18" t="str">
        <f t="shared" si="147"/>
        <v/>
      </c>
      <c r="BB113" s="18" t="str">
        <f t="shared" si="147"/>
        <v/>
      </c>
      <c r="BC113" s="18" t="str">
        <f t="shared" si="147"/>
        <v/>
      </c>
      <c r="BD113" s="18" t="str">
        <f t="shared" si="147"/>
        <v/>
      </c>
      <c r="BE113" s="18" t="str">
        <f t="shared" si="147"/>
        <v/>
      </c>
      <c r="BF113" s="18" t="str">
        <f t="shared" si="147"/>
        <v/>
      </c>
      <c r="BG113" s="18" t="str">
        <f t="shared" si="147"/>
        <v/>
      </c>
      <c r="BH113" s="18" t="str">
        <f t="shared" si="147"/>
        <v/>
      </c>
      <c r="BI113" s="18" t="str">
        <f t="shared" si="108"/>
        <v/>
      </c>
      <c r="BJ113" s="18" t="str">
        <f t="shared" si="108"/>
        <v/>
      </c>
      <c r="BK113" s="18" t="str">
        <f t="shared" si="108"/>
        <v/>
      </c>
      <c r="BL113" s="18" t="str">
        <f t="shared" si="108"/>
        <v/>
      </c>
      <c r="BM113" s="18" t="str">
        <f t="shared" si="108"/>
        <v/>
      </c>
      <c r="BN113" s="8"/>
      <c r="BO113" s="8"/>
      <c r="BP113" s="8"/>
      <c r="BQ113" s="8"/>
      <c r="BR113" s="8"/>
      <c r="BS113" s="8"/>
    </row>
    <row r="114" spans="1:71" hidden="1" x14ac:dyDescent="0.2">
      <c r="A114" s="8"/>
      <c r="B114" s="32"/>
      <c r="C114" s="33"/>
      <c r="D114" s="56"/>
      <c r="E114" s="34"/>
      <c r="F114" s="34"/>
      <c r="G114" s="34"/>
      <c r="H114" s="34">
        <f>SUM(E114:G114)</f>
        <v>0</v>
      </c>
      <c r="I114" s="35">
        <f>IF(H114&gt;0,LOOKUP(D91,$B$274:$B$546,$C$274:$C$546),0)*H114</f>
        <v>0</v>
      </c>
      <c r="J114" s="36"/>
      <c r="K114" s="18">
        <f>MAX(AI114:AM114)</f>
        <v>0</v>
      </c>
      <c r="L114" s="35">
        <f>MAX(AD114:AH114)</f>
        <v>0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8"/>
      <c r="AD114" s="6">
        <f t="shared" si="112"/>
        <v>0</v>
      </c>
      <c r="AE114" s="6">
        <f t="shared" si="113"/>
        <v>0</v>
      </c>
      <c r="AF114" s="6">
        <f t="shared" si="114"/>
        <v>0</v>
      </c>
      <c r="AG114" s="6">
        <f t="shared" si="115"/>
        <v>0</v>
      </c>
      <c r="AH114" s="6">
        <f t="shared" si="116"/>
        <v>0</v>
      </c>
      <c r="AI114" s="6">
        <f t="shared" si="117"/>
        <v>0</v>
      </c>
      <c r="AJ114" s="6">
        <f t="shared" si="118"/>
        <v>0</v>
      </c>
      <c r="AK114" s="6">
        <f t="shared" si="119"/>
        <v>0</v>
      </c>
      <c r="AL114" s="6">
        <f t="shared" si="120"/>
        <v>0</v>
      </c>
      <c r="AM114" s="6">
        <f t="shared" si="121"/>
        <v>0</v>
      </c>
      <c r="AN114" s="8"/>
      <c r="AO114" s="6" t="str">
        <f t="shared" si="127"/>
        <v/>
      </c>
      <c r="AP114" s="8"/>
      <c r="AQ114" s="6">
        <f>IF(H114&gt;0,LOOKUP(C114,'counts-boys'!A$1:A$16,'counts-boys'!C$1:C$16),0)</f>
        <v>0</v>
      </c>
      <c r="AR114" s="6">
        <f t="shared" si="122"/>
        <v>0</v>
      </c>
      <c r="AS114" s="6">
        <f t="shared" si="123"/>
        <v>0</v>
      </c>
      <c r="AT114" s="6">
        <f t="shared" si="124"/>
        <v>0</v>
      </c>
      <c r="AU114" s="6">
        <f t="shared" si="125"/>
        <v>0</v>
      </c>
      <c r="AV114" s="6">
        <f t="shared" si="126"/>
        <v>0</v>
      </c>
      <c r="AW114" s="8"/>
      <c r="AX114" s="18" t="str">
        <f t="shared" si="108"/>
        <v/>
      </c>
      <c r="AY114" s="18" t="str">
        <f t="shared" si="108"/>
        <v/>
      </c>
      <c r="AZ114" s="18" t="str">
        <f t="shared" si="108"/>
        <v/>
      </c>
      <c r="BA114" s="18" t="str">
        <f t="shared" si="147"/>
        <v/>
      </c>
      <c r="BB114" s="18" t="str">
        <f t="shared" si="147"/>
        <v/>
      </c>
      <c r="BC114" s="18" t="str">
        <f t="shared" si="147"/>
        <v/>
      </c>
      <c r="BD114" s="18" t="str">
        <f t="shared" si="147"/>
        <v/>
      </c>
      <c r="BE114" s="18" t="str">
        <f t="shared" si="147"/>
        <v/>
      </c>
      <c r="BF114" s="18" t="str">
        <f t="shared" si="147"/>
        <v/>
      </c>
      <c r="BG114" s="18" t="str">
        <f t="shared" si="147"/>
        <v/>
      </c>
      <c r="BH114" s="18" t="str">
        <f t="shared" si="147"/>
        <v/>
      </c>
      <c r="BI114" s="18" t="str">
        <f t="shared" si="108"/>
        <v/>
      </c>
      <c r="BJ114" s="18" t="str">
        <f t="shared" si="108"/>
        <v/>
      </c>
      <c r="BK114" s="18" t="str">
        <f t="shared" si="108"/>
        <v/>
      </c>
      <c r="BL114" s="18" t="str">
        <f t="shared" si="108"/>
        <v/>
      </c>
      <c r="BM114" s="18" t="str">
        <f t="shared" si="108"/>
        <v/>
      </c>
      <c r="BN114" s="8"/>
      <c r="BO114" s="8"/>
      <c r="BP114" s="8"/>
      <c r="BQ114" s="8"/>
      <c r="BR114" s="8"/>
      <c r="BS114" s="8"/>
    </row>
    <row r="115" spans="1:71" hidden="1" x14ac:dyDescent="0.2">
      <c r="A115" s="8"/>
      <c r="B115" s="32"/>
      <c r="C115" s="33"/>
      <c r="D115" s="56"/>
      <c r="E115" s="34"/>
      <c r="F115" s="34"/>
      <c r="G115" s="34"/>
      <c r="H115" s="34">
        <f t="shared" si="110"/>
        <v>0</v>
      </c>
      <c r="I115" s="35">
        <f>IF(H115&gt;0,LOOKUP(D92,$B$274:$B$546,$C$274:$C$546),0)*H115</f>
        <v>0</v>
      </c>
      <c r="J115" s="36"/>
      <c r="K115" s="18">
        <f t="shared" si="111"/>
        <v>0</v>
      </c>
      <c r="L115" s="35">
        <f t="shared" si="107"/>
        <v>0</v>
      </c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8"/>
      <c r="AD115" s="6">
        <f t="shared" si="112"/>
        <v>0</v>
      </c>
      <c r="AE115" s="6">
        <f t="shared" si="113"/>
        <v>0</v>
      </c>
      <c r="AF115" s="6">
        <f t="shared" si="114"/>
        <v>0</v>
      </c>
      <c r="AG115" s="6">
        <f t="shared" si="115"/>
        <v>0</v>
      </c>
      <c r="AH115" s="6">
        <f t="shared" si="116"/>
        <v>0</v>
      </c>
      <c r="AI115" s="6">
        <f t="shared" si="117"/>
        <v>0</v>
      </c>
      <c r="AJ115" s="6">
        <f t="shared" si="118"/>
        <v>0</v>
      </c>
      <c r="AK115" s="6">
        <f t="shared" si="119"/>
        <v>0</v>
      </c>
      <c r="AL115" s="6">
        <f t="shared" si="120"/>
        <v>0</v>
      </c>
      <c r="AM115" s="6">
        <f t="shared" si="121"/>
        <v>0</v>
      </c>
      <c r="AN115" s="8"/>
      <c r="AO115" s="6" t="str">
        <f t="shared" si="127"/>
        <v/>
      </c>
      <c r="AP115" s="8"/>
      <c r="AQ115" s="6">
        <f>IF(H115&gt;0,LOOKUP(C115,'counts-boys'!A$1:A$16,'counts-boys'!C$1:C$16),0)</f>
        <v>0</v>
      </c>
      <c r="AR115" s="6">
        <f t="shared" si="122"/>
        <v>0</v>
      </c>
      <c r="AS115" s="6">
        <f t="shared" si="123"/>
        <v>0</v>
      </c>
      <c r="AT115" s="6">
        <f t="shared" si="124"/>
        <v>0</v>
      </c>
      <c r="AU115" s="6">
        <f t="shared" si="125"/>
        <v>0</v>
      </c>
      <c r="AV115" s="6">
        <f t="shared" si="126"/>
        <v>0</v>
      </c>
      <c r="AW115" s="8"/>
      <c r="AX115" s="18" t="str">
        <f t="shared" si="108"/>
        <v/>
      </c>
      <c r="AY115" s="18" t="str">
        <f t="shared" si="108"/>
        <v/>
      </c>
      <c r="AZ115" s="18" t="str">
        <f t="shared" si="108"/>
        <v/>
      </c>
      <c r="BA115" s="18" t="str">
        <f t="shared" si="147"/>
        <v/>
      </c>
      <c r="BB115" s="18" t="str">
        <f t="shared" si="147"/>
        <v/>
      </c>
      <c r="BC115" s="18" t="str">
        <f t="shared" si="147"/>
        <v/>
      </c>
      <c r="BD115" s="18" t="str">
        <f t="shared" si="147"/>
        <v/>
      </c>
      <c r="BE115" s="18" t="str">
        <f t="shared" si="147"/>
        <v/>
      </c>
      <c r="BF115" s="18" t="str">
        <f t="shared" si="147"/>
        <v/>
      </c>
      <c r="BG115" s="18" t="str">
        <f t="shared" si="147"/>
        <v/>
      </c>
      <c r="BH115" s="18" t="str">
        <f t="shared" si="147"/>
        <v/>
      </c>
      <c r="BI115" s="18" t="str">
        <f t="shared" si="108"/>
        <v/>
      </c>
      <c r="BJ115" s="18" t="str">
        <f t="shared" si="108"/>
        <v/>
      </c>
      <c r="BK115" s="18" t="str">
        <f t="shared" si="108"/>
        <v/>
      </c>
      <c r="BL115" s="18" t="str">
        <f t="shared" si="108"/>
        <v/>
      </c>
      <c r="BM115" s="18" t="str">
        <f t="shared" si="108"/>
        <v/>
      </c>
      <c r="BN115" s="8"/>
      <c r="BO115" s="8"/>
      <c r="BP115" s="8"/>
      <c r="BQ115" s="8"/>
      <c r="BR115" s="8"/>
      <c r="BS115" s="8"/>
    </row>
    <row r="116" spans="1:71" hidden="1" x14ac:dyDescent="0.2">
      <c r="A116" s="8"/>
      <c r="B116" s="32"/>
      <c r="C116" s="33"/>
      <c r="D116" s="56"/>
      <c r="E116" s="34"/>
      <c r="F116" s="34"/>
      <c r="G116" s="34"/>
      <c r="H116" s="34">
        <f t="shared" si="110"/>
        <v>0</v>
      </c>
      <c r="I116" s="35">
        <f>IF(H116&gt;0,LOOKUP(D89,$B$274:$B$546,$C$274:$C$546),0)*H116</f>
        <v>0</v>
      </c>
      <c r="J116" s="36"/>
      <c r="K116" s="18">
        <f t="shared" si="111"/>
        <v>0</v>
      </c>
      <c r="L116" s="35">
        <f t="shared" si="107"/>
        <v>0</v>
      </c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8"/>
      <c r="AD116" s="6">
        <f t="shared" si="112"/>
        <v>0</v>
      </c>
      <c r="AE116" s="6">
        <f t="shared" si="113"/>
        <v>0</v>
      </c>
      <c r="AF116" s="6">
        <f t="shared" si="114"/>
        <v>0</v>
      </c>
      <c r="AG116" s="6">
        <f t="shared" si="115"/>
        <v>0</v>
      </c>
      <c r="AH116" s="6">
        <f t="shared" si="116"/>
        <v>0</v>
      </c>
      <c r="AI116" s="6">
        <f t="shared" si="117"/>
        <v>0</v>
      </c>
      <c r="AJ116" s="6">
        <f t="shared" si="118"/>
        <v>0</v>
      </c>
      <c r="AK116" s="6">
        <f t="shared" si="119"/>
        <v>0</v>
      </c>
      <c r="AL116" s="6">
        <f t="shared" si="120"/>
        <v>0</v>
      </c>
      <c r="AM116" s="6">
        <f t="shared" si="121"/>
        <v>0</v>
      </c>
      <c r="AN116" s="8"/>
      <c r="AO116" s="6" t="str">
        <f t="shared" si="127"/>
        <v/>
      </c>
      <c r="AP116" s="8"/>
      <c r="AQ116" s="6">
        <f>IF(H116&gt;0,LOOKUP(C116,'counts-boys'!A$1:A$16,'counts-boys'!C$1:C$16),0)</f>
        <v>0</v>
      </c>
      <c r="AR116" s="6">
        <f t="shared" si="122"/>
        <v>0</v>
      </c>
      <c r="AS116" s="6">
        <f t="shared" si="123"/>
        <v>0</v>
      </c>
      <c r="AT116" s="6">
        <f t="shared" si="124"/>
        <v>0</v>
      </c>
      <c r="AU116" s="6">
        <f t="shared" si="125"/>
        <v>0</v>
      </c>
      <c r="AV116" s="6">
        <f t="shared" si="126"/>
        <v>0</v>
      </c>
      <c r="AW116" s="8"/>
      <c r="AX116" s="18" t="str">
        <f t="shared" si="108"/>
        <v/>
      </c>
      <c r="AY116" s="18" t="str">
        <f t="shared" si="108"/>
        <v/>
      </c>
      <c r="AZ116" s="18" t="str">
        <f t="shared" si="108"/>
        <v/>
      </c>
      <c r="BA116" s="18" t="str">
        <f t="shared" si="147"/>
        <v/>
      </c>
      <c r="BB116" s="18" t="str">
        <f t="shared" si="147"/>
        <v/>
      </c>
      <c r="BC116" s="18" t="str">
        <f t="shared" si="147"/>
        <v/>
      </c>
      <c r="BD116" s="18" t="str">
        <f t="shared" si="147"/>
        <v/>
      </c>
      <c r="BE116" s="18" t="str">
        <f t="shared" si="147"/>
        <v/>
      </c>
      <c r="BF116" s="18" t="str">
        <f t="shared" si="147"/>
        <v/>
      </c>
      <c r="BG116" s="18" t="str">
        <f t="shared" si="147"/>
        <v/>
      </c>
      <c r="BH116" s="18" t="str">
        <f t="shared" si="147"/>
        <v/>
      </c>
      <c r="BI116" s="18" t="str">
        <f t="shared" si="108"/>
        <v/>
      </c>
      <c r="BJ116" s="18" t="str">
        <f t="shared" si="108"/>
        <v/>
      </c>
      <c r="BK116" s="18" t="str">
        <f t="shared" si="108"/>
        <v/>
      </c>
      <c r="BL116" s="18" t="str">
        <f t="shared" si="108"/>
        <v/>
      </c>
      <c r="BM116" s="18" t="str">
        <f t="shared" si="108"/>
        <v/>
      </c>
      <c r="BN116" s="8"/>
      <c r="BO116" s="8"/>
      <c r="BP116" s="8"/>
      <c r="BQ116" s="8"/>
      <c r="BR116" s="8"/>
      <c r="BS116" s="8"/>
    </row>
    <row r="117" spans="1:71" hidden="1" x14ac:dyDescent="0.2">
      <c r="A117" s="8"/>
      <c r="B117" s="32"/>
      <c r="C117" s="33"/>
      <c r="D117" s="53"/>
      <c r="E117" s="34"/>
      <c r="F117" s="34"/>
      <c r="G117" s="34"/>
      <c r="H117" s="34">
        <f t="shared" si="110"/>
        <v>0</v>
      </c>
      <c r="I117" s="35">
        <f t="shared" ref="I117:I126" si="148">IF(H117&gt;0,LOOKUP(D117,$B$274:$B$546,$C$274:$C$546),0)*H117</f>
        <v>0</v>
      </c>
      <c r="J117" s="36"/>
      <c r="K117" s="18">
        <f t="shared" si="111"/>
        <v>0</v>
      </c>
      <c r="L117" s="35">
        <f t="shared" si="107"/>
        <v>0</v>
      </c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8"/>
      <c r="AD117" s="6">
        <f t="shared" si="112"/>
        <v>0</v>
      </c>
      <c r="AE117" s="6">
        <f t="shared" si="113"/>
        <v>0</v>
      </c>
      <c r="AF117" s="6">
        <f t="shared" si="114"/>
        <v>0</v>
      </c>
      <c r="AG117" s="6">
        <f t="shared" si="115"/>
        <v>0</v>
      </c>
      <c r="AH117" s="6">
        <f t="shared" si="116"/>
        <v>0</v>
      </c>
      <c r="AI117" s="6">
        <f t="shared" si="117"/>
        <v>0</v>
      </c>
      <c r="AJ117" s="6">
        <f t="shared" si="118"/>
        <v>0</v>
      </c>
      <c r="AK117" s="6">
        <f t="shared" si="119"/>
        <v>0</v>
      </c>
      <c r="AL117" s="6">
        <f t="shared" si="120"/>
        <v>0</v>
      </c>
      <c r="AM117" s="6">
        <f t="shared" si="121"/>
        <v>0</v>
      </c>
      <c r="AN117" s="8"/>
      <c r="AO117" s="6" t="str">
        <f t="shared" si="127"/>
        <v/>
      </c>
      <c r="AP117" s="8"/>
      <c r="AQ117" s="6">
        <f>IF(H117&gt;0,LOOKUP(C117,'counts-boys'!A$1:A$16,'counts-boys'!C$1:C$16),0)</f>
        <v>0</v>
      </c>
      <c r="AR117" s="6">
        <f t="shared" si="122"/>
        <v>0</v>
      </c>
      <c r="AS117" s="6">
        <f t="shared" si="123"/>
        <v>0</v>
      </c>
      <c r="AT117" s="6">
        <f t="shared" si="124"/>
        <v>0</v>
      </c>
      <c r="AU117" s="6">
        <f t="shared" si="125"/>
        <v>0</v>
      </c>
      <c r="AV117" s="6">
        <f t="shared" si="126"/>
        <v>0</v>
      </c>
      <c r="AW117" s="8"/>
      <c r="AX117" s="18" t="str">
        <f t="shared" si="108"/>
        <v/>
      </c>
      <c r="AY117" s="18" t="str">
        <f t="shared" si="108"/>
        <v/>
      </c>
      <c r="AZ117" s="18" t="str">
        <f t="shared" si="108"/>
        <v/>
      </c>
      <c r="BA117" s="18" t="str">
        <f t="shared" si="147"/>
        <v/>
      </c>
      <c r="BB117" s="18" t="str">
        <f t="shared" si="147"/>
        <v/>
      </c>
      <c r="BC117" s="18" t="str">
        <f t="shared" si="147"/>
        <v/>
      </c>
      <c r="BD117" s="18" t="str">
        <f t="shared" si="147"/>
        <v/>
      </c>
      <c r="BE117" s="18" t="str">
        <f t="shared" si="147"/>
        <v/>
      </c>
      <c r="BF117" s="18" t="str">
        <f t="shared" si="147"/>
        <v/>
      </c>
      <c r="BG117" s="18" t="str">
        <f t="shared" si="147"/>
        <v/>
      </c>
      <c r="BH117" s="18" t="str">
        <f t="shared" si="147"/>
        <v/>
      </c>
      <c r="BI117" s="18" t="str">
        <f t="shared" si="108"/>
        <v/>
      </c>
      <c r="BJ117" s="18" t="str">
        <f t="shared" si="108"/>
        <v/>
      </c>
      <c r="BK117" s="18" t="str">
        <f t="shared" si="108"/>
        <v/>
      </c>
      <c r="BL117" s="18" t="str">
        <f t="shared" si="108"/>
        <v/>
      </c>
      <c r="BM117" s="18" t="str">
        <f t="shared" si="108"/>
        <v/>
      </c>
      <c r="BN117" s="8"/>
      <c r="BO117" s="8"/>
      <c r="BP117" s="8"/>
      <c r="BQ117" s="8"/>
      <c r="BR117" s="8"/>
      <c r="BS117" s="8"/>
    </row>
    <row r="118" spans="1:71" hidden="1" x14ac:dyDescent="0.2">
      <c r="A118" s="8"/>
      <c r="B118" s="32"/>
      <c r="C118" s="33"/>
      <c r="D118" s="53"/>
      <c r="E118" s="34"/>
      <c r="F118" s="34"/>
      <c r="G118" s="34"/>
      <c r="H118" s="34">
        <f t="shared" si="110"/>
        <v>0</v>
      </c>
      <c r="I118" s="35">
        <f t="shared" si="148"/>
        <v>0</v>
      </c>
      <c r="J118" s="36"/>
      <c r="K118" s="18">
        <f t="shared" si="111"/>
        <v>0</v>
      </c>
      <c r="L118" s="35">
        <f t="shared" si="107"/>
        <v>0</v>
      </c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8"/>
      <c r="AD118" s="6">
        <f t="shared" si="112"/>
        <v>0</v>
      </c>
      <c r="AE118" s="6">
        <f t="shared" si="113"/>
        <v>0</v>
      </c>
      <c r="AF118" s="6">
        <f t="shared" si="114"/>
        <v>0</v>
      </c>
      <c r="AG118" s="6">
        <f t="shared" si="115"/>
        <v>0</v>
      </c>
      <c r="AH118" s="6">
        <f t="shared" si="116"/>
        <v>0</v>
      </c>
      <c r="AI118" s="6">
        <f t="shared" si="117"/>
        <v>0</v>
      </c>
      <c r="AJ118" s="6">
        <f t="shared" si="118"/>
        <v>0</v>
      </c>
      <c r="AK118" s="6">
        <f t="shared" si="119"/>
        <v>0</v>
      </c>
      <c r="AL118" s="6">
        <f t="shared" si="120"/>
        <v>0</v>
      </c>
      <c r="AM118" s="6">
        <f t="shared" si="121"/>
        <v>0</v>
      </c>
      <c r="AN118" s="8"/>
      <c r="AO118" s="6" t="str">
        <f t="shared" si="127"/>
        <v/>
      </c>
      <c r="AP118" s="8"/>
      <c r="AQ118" s="6">
        <f>IF(H118&gt;0,LOOKUP(C118,'counts-boys'!A$1:A$16,'counts-boys'!C$1:C$16),0)</f>
        <v>0</v>
      </c>
      <c r="AR118" s="6">
        <f t="shared" si="122"/>
        <v>0</v>
      </c>
      <c r="AS118" s="6">
        <f t="shared" si="123"/>
        <v>0</v>
      </c>
      <c r="AT118" s="6">
        <f t="shared" si="124"/>
        <v>0</v>
      </c>
      <c r="AU118" s="6">
        <f t="shared" si="125"/>
        <v>0</v>
      </c>
      <c r="AV118" s="6">
        <f t="shared" si="126"/>
        <v>0</v>
      </c>
      <c r="AW118" s="8"/>
      <c r="AX118" s="18" t="str">
        <f t="shared" si="108"/>
        <v/>
      </c>
      <c r="AY118" s="18" t="str">
        <f t="shared" si="108"/>
        <v/>
      </c>
      <c r="AZ118" s="18" t="str">
        <f t="shared" si="108"/>
        <v/>
      </c>
      <c r="BA118" s="18" t="str">
        <f t="shared" si="147"/>
        <v/>
      </c>
      <c r="BB118" s="18" t="str">
        <f t="shared" si="147"/>
        <v/>
      </c>
      <c r="BC118" s="18" t="str">
        <f t="shared" si="147"/>
        <v/>
      </c>
      <c r="BD118" s="18" t="str">
        <f t="shared" si="147"/>
        <v/>
      </c>
      <c r="BE118" s="18" t="str">
        <f t="shared" si="147"/>
        <v/>
      </c>
      <c r="BF118" s="18" t="str">
        <f t="shared" si="147"/>
        <v/>
      </c>
      <c r="BG118" s="18" t="str">
        <f t="shared" si="147"/>
        <v/>
      </c>
      <c r="BH118" s="18" t="str">
        <f t="shared" si="147"/>
        <v/>
      </c>
      <c r="BI118" s="18" t="str">
        <f t="shared" si="108"/>
        <v/>
      </c>
      <c r="BJ118" s="18" t="str">
        <f t="shared" si="108"/>
        <v/>
      </c>
      <c r="BK118" s="18" t="str">
        <f t="shared" si="108"/>
        <v/>
      </c>
      <c r="BL118" s="18" t="str">
        <f t="shared" si="108"/>
        <v/>
      </c>
      <c r="BM118" s="18" t="str">
        <f t="shared" ref="BM118" si="149">IF($AQ118=BM$7,MAX($AR118:$AV118),"")</f>
        <v/>
      </c>
      <c r="BN118" s="8"/>
      <c r="BO118" s="8"/>
      <c r="BP118" s="8"/>
      <c r="BQ118" s="8"/>
      <c r="BR118" s="8"/>
      <c r="BS118" s="8"/>
    </row>
    <row r="119" spans="1:71" hidden="1" x14ac:dyDescent="0.2">
      <c r="A119" s="8"/>
      <c r="B119" s="32"/>
      <c r="C119" s="33"/>
      <c r="D119" s="53"/>
      <c r="E119" s="34"/>
      <c r="F119" s="34"/>
      <c r="G119" s="34"/>
      <c r="H119" s="34">
        <f t="shared" si="110"/>
        <v>0</v>
      </c>
      <c r="I119" s="35">
        <f t="shared" si="148"/>
        <v>0</v>
      </c>
      <c r="J119" s="36"/>
      <c r="K119" s="18">
        <f t="shared" si="111"/>
        <v>0</v>
      </c>
      <c r="L119" s="35">
        <f t="shared" si="107"/>
        <v>0</v>
      </c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8"/>
      <c r="AD119" s="6">
        <f t="shared" si="112"/>
        <v>0</v>
      </c>
      <c r="AE119" s="6">
        <f t="shared" si="113"/>
        <v>0</v>
      </c>
      <c r="AF119" s="6">
        <f t="shared" si="114"/>
        <v>0</v>
      </c>
      <c r="AG119" s="6">
        <f t="shared" si="115"/>
        <v>0</v>
      </c>
      <c r="AH119" s="6">
        <f t="shared" si="116"/>
        <v>0</v>
      </c>
      <c r="AI119" s="6">
        <f t="shared" si="117"/>
        <v>0</v>
      </c>
      <c r="AJ119" s="6">
        <f t="shared" si="118"/>
        <v>0</v>
      </c>
      <c r="AK119" s="6">
        <f t="shared" si="119"/>
        <v>0</v>
      </c>
      <c r="AL119" s="6">
        <f t="shared" si="120"/>
        <v>0</v>
      </c>
      <c r="AM119" s="6">
        <f t="shared" si="121"/>
        <v>0</v>
      </c>
      <c r="AN119" s="8"/>
      <c r="AO119" s="6" t="str">
        <f t="shared" si="127"/>
        <v/>
      </c>
      <c r="AP119" s="8"/>
      <c r="AQ119" s="6">
        <f>IF(H119&gt;0,LOOKUP(C119,'counts-boys'!A$1:A$16,'counts-boys'!C$1:C$16),0)</f>
        <v>0</v>
      </c>
      <c r="AR119" s="6">
        <f t="shared" si="122"/>
        <v>0</v>
      </c>
      <c r="AS119" s="6">
        <f t="shared" si="123"/>
        <v>0</v>
      </c>
      <c r="AT119" s="6">
        <f t="shared" si="124"/>
        <v>0</v>
      </c>
      <c r="AU119" s="6">
        <f t="shared" si="125"/>
        <v>0</v>
      </c>
      <c r="AV119" s="6">
        <f t="shared" si="126"/>
        <v>0</v>
      </c>
      <c r="AW119" s="8"/>
      <c r="AX119" s="18" t="str">
        <f t="shared" ref="AX119:BM126" si="150">IF($AQ119=AX$7,MAX($AR119:$AV119),"")</f>
        <v/>
      </c>
      <c r="AY119" s="18" t="str">
        <f t="shared" si="150"/>
        <v/>
      </c>
      <c r="AZ119" s="18" t="str">
        <f t="shared" si="150"/>
        <v/>
      </c>
      <c r="BA119" s="18" t="str">
        <f t="shared" si="147"/>
        <v/>
      </c>
      <c r="BB119" s="18" t="str">
        <f t="shared" si="147"/>
        <v/>
      </c>
      <c r="BC119" s="18" t="str">
        <f t="shared" si="147"/>
        <v/>
      </c>
      <c r="BD119" s="18" t="str">
        <f t="shared" si="147"/>
        <v/>
      </c>
      <c r="BE119" s="18" t="str">
        <f t="shared" si="147"/>
        <v/>
      </c>
      <c r="BF119" s="18" t="str">
        <f t="shared" si="147"/>
        <v/>
      </c>
      <c r="BG119" s="18" t="str">
        <f t="shared" si="147"/>
        <v/>
      </c>
      <c r="BH119" s="18" t="str">
        <f t="shared" si="147"/>
        <v/>
      </c>
      <c r="BI119" s="18" t="str">
        <f t="shared" si="150"/>
        <v/>
      </c>
      <c r="BJ119" s="18" t="str">
        <f t="shared" si="150"/>
        <v/>
      </c>
      <c r="BK119" s="18" t="str">
        <f t="shared" si="150"/>
        <v/>
      </c>
      <c r="BL119" s="18" t="str">
        <f t="shared" si="150"/>
        <v/>
      </c>
      <c r="BM119" s="18" t="str">
        <f t="shared" si="150"/>
        <v/>
      </c>
      <c r="BN119" s="8"/>
      <c r="BO119" s="8"/>
      <c r="BP119" s="8"/>
      <c r="BQ119" s="8"/>
      <c r="BR119" s="8"/>
      <c r="BS119" s="8"/>
    </row>
    <row r="120" spans="1:71" hidden="1" x14ac:dyDescent="0.2">
      <c r="A120" s="8"/>
      <c r="B120" s="32"/>
      <c r="C120" s="33"/>
      <c r="D120" s="53"/>
      <c r="E120" s="34"/>
      <c r="F120" s="34"/>
      <c r="G120" s="34"/>
      <c r="H120" s="34">
        <f t="shared" si="110"/>
        <v>0</v>
      </c>
      <c r="I120" s="35">
        <f t="shared" si="148"/>
        <v>0</v>
      </c>
      <c r="J120" s="36"/>
      <c r="K120" s="18">
        <f t="shared" si="111"/>
        <v>0</v>
      </c>
      <c r="L120" s="35">
        <f t="shared" si="107"/>
        <v>0</v>
      </c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8"/>
      <c r="AD120" s="6">
        <f t="shared" si="112"/>
        <v>0</v>
      </c>
      <c r="AE120" s="6">
        <f t="shared" si="113"/>
        <v>0</v>
      </c>
      <c r="AF120" s="6">
        <f t="shared" si="114"/>
        <v>0</v>
      </c>
      <c r="AG120" s="6">
        <f t="shared" si="115"/>
        <v>0</v>
      </c>
      <c r="AH120" s="6">
        <f t="shared" si="116"/>
        <v>0</v>
      </c>
      <c r="AI120" s="6">
        <f t="shared" si="117"/>
        <v>0</v>
      </c>
      <c r="AJ120" s="6">
        <f t="shared" si="118"/>
        <v>0</v>
      </c>
      <c r="AK120" s="6">
        <f t="shared" si="119"/>
        <v>0</v>
      </c>
      <c r="AL120" s="6">
        <f t="shared" si="120"/>
        <v>0</v>
      </c>
      <c r="AM120" s="6">
        <f t="shared" si="121"/>
        <v>0</v>
      </c>
      <c r="AN120" s="8"/>
      <c r="AO120" s="6" t="str">
        <f t="shared" si="127"/>
        <v/>
      </c>
      <c r="AP120" s="8"/>
      <c r="AQ120" s="6">
        <f>IF(H120&gt;0,LOOKUP(C120,'counts-boys'!A$1:A$16,'counts-boys'!C$1:C$16),0)</f>
        <v>0</v>
      </c>
      <c r="AR120" s="6">
        <f t="shared" si="122"/>
        <v>0</v>
      </c>
      <c r="AS120" s="6">
        <f t="shared" si="123"/>
        <v>0</v>
      </c>
      <c r="AT120" s="6">
        <f t="shared" si="124"/>
        <v>0</v>
      </c>
      <c r="AU120" s="6">
        <f t="shared" si="125"/>
        <v>0</v>
      </c>
      <c r="AV120" s="6">
        <f t="shared" si="126"/>
        <v>0</v>
      </c>
      <c r="AW120" s="8"/>
      <c r="AX120" s="18" t="str">
        <f t="shared" si="150"/>
        <v/>
      </c>
      <c r="AY120" s="18" t="str">
        <f t="shared" si="150"/>
        <v/>
      </c>
      <c r="AZ120" s="18" t="str">
        <f t="shared" si="150"/>
        <v/>
      </c>
      <c r="BA120" s="18" t="str">
        <f t="shared" si="147"/>
        <v/>
      </c>
      <c r="BB120" s="18" t="str">
        <f t="shared" si="147"/>
        <v/>
      </c>
      <c r="BC120" s="18" t="str">
        <f t="shared" si="147"/>
        <v/>
      </c>
      <c r="BD120" s="18" t="str">
        <f t="shared" si="147"/>
        <v/>
      </c>
      <c r="BE120" s="18" t="str">
        <f t="shared" si="147"/>
        <v/>
      </c>
      <c r="BF120" s="18" t="str">
        <f t="shared" si="147"/>
        <v/>
      </c>
      <c r="BG120" s="18" t="str">
        <f t="shared" si="147"/>
        <v/>
      </c>
      <c r="BH120" s="18" t="str">
        <f t="shared" si="147"/>
        <v/>
      </c>
      <c r="BI120" s="18" t="str">
        <f t="shared" si="150"/>
        <v/>
      </c>
      <c r="BJ120" s="18" t="str">
        <f t="shared" si="150"/>
        <v/>
      </c>
      <c r="BK120" s="18" t="str">
        <f t="shared" si="150"/>
        <v/>
      </c>
      <c r="BL120" s="18" t="str">
        <f t="shared" si="150"/>
        <v/>
      </c>
      <c r="BM120" s="18" t="str">
        <f t="shared" si="150"/>
        <v/>
      </c>
      <c r="BN120" s="8"/>
      <c r="BO120" s="8"/>
      <c r="BP120" s="8"/>
      <c r="BQ120" s="8"/>
      <c r="BR120" s="8"/>
      <c r="BS120" s="8"/>
    </row>
    <row r="121" spans="1:71" hidden="1" x14ac:dyDescent="0.2">
      <c r="A121" s="44"/>
      <c r="B121" s="32"/>
      <c r="C121" s="33"/>
      <c r="D121" s="53"/>
      <c r="E121" s="34"/>
      <c r="F121" s="34"/>
      <c r="G121" s="34"/>
      <c r="H121" s="34">
        <f t="shared" si="110"/>
        <v>0</v>
      </c>
      <c r="I121" s="35">
        <f t="shared" si="148"/>
        <v>0</v>
      </c>
      <c r="J121" s="36"/>
      <c r="K121" s="18">
        <f t="shared" si="111"/>
        <v>0</v>
      </c>
      <c r="L121" s="35">
        <f t="shared" si="107"/>
        <v>0</v>
      </c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8"/>
      <c r="AD121" s="6">
        <f t="shared" si="112"/>
        <v>0</v>
      </c>
      <c r="AE121" s="6">
        <f t="shared" si="113"/>
        <v>0</v>
      </c>
      <c r="AF121" s="6">
        <f t="shared" si="114"/>
        <v>0</v>
      </c>
      <c r="AG121" s="6">
        <f t="shared" si="115"/>
        <v>0</v>
      </c>
      <c r="AH121" s="6">
        <f t="shared" si="116"/>
        <v>0</v>
      </c>
      <c r="AI121" s="6">
        <f t="shared" si="117"/>
        <v>0</v>
      </c>
      <c r="AJ121" s="6">
        <f t="shared" si="118"/>
        <v>0</v>
      </c>
      <c r="AK121" s="6">
        <f t="shared" si="119"/>
        <v>0</v>
      </c>
      <c r="AL121" s="6">
        <f t="shared" si="120"/>
        <v>0</v>
      </c>
      <c r="AM121" s="6">
        <f t="shared" si="121"/>
        <v>0</v>
      </c>
      <c r="AN121" s="8"/>
      <c r="AO121" s="6" t="str">
        <f t="shared" si="127"/>
        <v/>
      </c>
      <c r="AP121" s="8"/>
      <c r="AQ121" s="6">
        <f>IF(H121&gt;0,LOOKUP(C121,'counts-boys'!A$1:A$16,'counts-boys'!C$1:C$16),0)</f>
        <v>0</v>
      </c>
      <c r="AR121" s="6">
        <f t="shared" si="122"/>
        <v>0</v>
      </c>
      <c r="AS121" s="6">
        <f t="shared" si="123"/>
        <v>0</v>
      </c>
      <c r="AT121" s="6">
        <f t="shared" si="124"/>
        <v>0</v>
      </c>
      <c r="AU121" s="6">
        <f t="shared" si="125"/>
        <v>0</v>
      </c>
      <c r="AV121" s="6">
        <f t="shared" si="126"/>
        <v>0</v>
      </c>
      <c r="AW121" s="8"/>
      <c r="AX121" s="18" t="str">
        <f t="shared" si="150"/>
        <v/>
      </c>
      <c r="AY121" s="18" t="str">
        <f t="shared" si="150"/>
        <v/>
      </c>
      <c r="AZ121" s="18" t="str">
        <f t="shared" si="150"/>
        <v/>
      </c>
      <c r="BA121" s="18" t="str">
        <f t="shared" si="147"/>
        <v/>
      </c>
      <c r="BB121" s="18" t="str">
        <f t="shared" si="147"/>
        <v/>
      </c>
      <c r="BC121" s="18" t="str">
        <f t="shared" si="147"/>
        <v/>
      </c>
      <c r="BD121" s="18" t="str">
        <f t="shared" si="147"/>
        <v/>
      </c>
      <c r="BE121" s="18" t="str">
        <f t="shared" si="147"/>
        <v/>
      </c>
      <c r="BF121" s="18" t="str">
        <f t="shared" si="147"/>
        <v/>
      </c>
      <c r="BG121" s="18" t="str">
        <f t="shared" si="147"/>
        <v/>
      </c>
      <c r="BH121" s="18" t="str">
        <f t="shared" si="147"/>
        <v/>
      </c>
      <c r="BI121" s="18" t="str">
        <f t="shared" si="150"/>
        <v/>
      </c>
      <c r="BJ121" s="18" t="str">
        <f t="shared" si="150"/>
        <v/>
      </c>
      <c r="BK121" s="18" t="str">
        <f t="shared" si="150"/>
        <v/>
      </c>
      <c r="BL121" s="18" t="str">
        <f t="shared" si="150"/>
        <v/>
      </c>
      <c r="BM121" s="18" t="str">
        <f t="shared" si="150"/>
        <v/>
      </c>
      <c r="BN121" s="8"/>
      <c r="BO121" s="8"/>
      <c r="BP121" s="8"/>
      <c r="BQ121" s="8"/>
      <c r="BR121" s="8"/>
      <c r="BS121" s="8"/>
    </row>
    <row r="122" spans="1:71" hidden="1" x14ac:dyDescent="0.2">
      <c r="A122" s="8"/>
      <c r="B122" s="32"/>
      <c r="C122" s="43"/>
      <c r="D122" s="53"/>
      <c r="E122" s="34"/>
      <c r="F122" s="34"/>
      <c r="G122" s="34"/>
      <c r="H122" s="34">
        <f t="shared" si="110"/>
        <v>0</v>
      </c>
      <c r="I122" s="35">
        <f t="shared" si="148"/>
        <v>0</v>
      </c>
      <c r="J122" s="36"/>
      <c r="K122" s="18">
        <f t="shared" si="111"/>
        <v>0</v>
      </c>
      <c r="L122" s="35">
        <f t="shared" si="107"/>
        <v>0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8"/>
      <c r="AD122" s="6">
        <f t="shared" si="112"/>
        <v>0</v>
      </c>
      <c r="AE122" s="6">
        <f t="shared" si="113"/>
        <v>0</v>
      </c>
      <c r="AF122" s="6">
        <f t="shared" si="114"/>
        <v>0</v>
      </c>
      <c r="AG122" s="6">
        <f t="shared" si="115"/>
        <v>0</v>
      </c>
      <c r="AH122" s="6">
        <f t="shared" si="116"/>
        <v>0</v>
      </c>
      <c r="AI122" s="6">
        <f t="shared" si="117"/>
        <v>0</v>
      </c>
      <c r="AJ122" s="6">
        <f t="shared" si="118"/>
        <v>0</v>
      </c>
      <c r="AK122" s="6">
        <f t="shared" si="119"/>
        <v>0</v>
      </c>
      <c r="AL122" s="6">
        <f t="shared" si="120"/>
        <v>0</v>
      </c>
      <c r="AM122" s="6">
        <f t="shared" si="121"/>
        <v>0</v>
      </c>
      <c r="AN122" s="8"/>
      <c r="AO122" s="6" t="str">
        <f t="shared" si="127"/>
        <v/>
      </c>
      <c r="AP122" s="8"/>
      <c r="AQ122" s="6">
        <f>IF(H122&gt;0,LOOKUP(C122,'counts-boys'!A$1:A$16,'counts-boys'!C$1:C$16),0)</f>
        <v>0</v>
      </c>
      <c r="AR122" s="6">
        <f t="shared" si="122"/>
        <v>0</v>
      </c>
      <c r="AS122" s="6">
        <f t="shared" si="123"/>
        <v>0</v>
      </c>
      <c r="AT122" s="6">
        <f t="shared" si="124"/>
        <v>0</v>
      </c>
      <c r="AU122" s="6">
        <f t="shared" si="125"/>
        <v>0</v>
      </c>
      <c r="AV122" s="6">
        <f t="shared" si="126"/>
        <v>0</v>
      </c>
      <c r="AW122" s="8"/>
      <c r="AX122" s="18" t="str">
        <f t="shared" si="150"/>
        <v/>
      </c>
      <c r="AY122" s="18" t="str">
        <f t="shared" si="150"/>
        <v/>
      </c>
      <c r="AZ122" s="18" t="str">
        <f t="shared" si="150"/>
        <v/>
      </c>
      <c r="BA122" s="18" t="str">
        <f t="shared" si="147"/>
        <v/>
      </c>
      <c r="BB122" s="18" t="str">
        <f t="shared" si="147"/>
        <v/>
      </c>
      <c r="BC122" s="18" t="str">
        <f t="shared" si="147"/>
        <v/>
      </c>
      <c r="BD122" s="18" t="str">
        <f t="shared" si="147"/>
        <v/>
      </c>
      <c r="BE122" s="18" t="str">
        <f t="shared" si="147"/>
        <v/>
      </c>
      <c r="BF122" s="18" t="str">
        <f t="shared" si="147"/>
        <v/>
      </c>
      <c r="BG122" s="18" t="str">
        <f t="shared" si="147"/>
        <v/>
      </c>
      <c r="BH122" s="18" t="str">
        <f t="shared" si="147"/>
        <v/>
      </c>
      <c r="BI122" s="18" t="str">
        <f t="shared" si="150"/>
        <v/>
      </c>
      <c r="BJ122" s="18" t="str">
        <f t="shared" si="150"/>
        <v/>
      </c>
      <c r="BK122" s="18" t="str">
        <f t="shared" si="150"/>
        <v/>
      </c>
      <c r="BL122" s="18" t="str">
        <f t="shared" si="150"/>
        <v/>
      </c>
      <c r="BM122" s="18" t="str">
        <f t="shared" si="150"/>
        <v/>
      </c>
      <c r="BN122" s="8"/>
      <c r="BO122" s="8"/>
      <c r="BP122" s="8"/>
      <c r="BQ122" s="8"/>
      <c r="BR122" s="8"/>
      <c r="BS122" s="8"/>
    </row>
    <row r="123" spans="1:71" hidden="1" x14ac:dyDescent="0.2">
      <c r="A123" s="44"/>
      <c r="B123" s="32"/>
      <c r="C123" s="43"/>
      <c r="D123" s="53"/>
      <c r="E123" s="34"/>
      <c r="F123" s="34"/>
      <c r="G123" s="34"/>
      <c r="H123" s="34">
        <f t="shared" si="110"/>
        <v>0</v>
      </c>
      <c r="I123" s="35">
        <f t="shared" si="148"/>
        <v>0</v>
      </c>
      <c r="J123" s="36"/>
      <c r="K123" s="18">
        <f t="shared" si="111"/>
        <v>0</v>
      </c>
      <c r="L123" s="35">
        <f t="shared" si="107"/>
        <v>0</v>
      </c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8"/>
      <c r="AD123" s="6">
        <f t="shared" si="112"/>
        <v>0</v>
      </c>
      <c r="AE123" s="6">
        <f t="shared" si="113"/>
        <v>0</v>
      </c>
      <c r="AF123" s="6">
        <f t="shared" si="114"/>
        <v>0</v>
      </c>
      <c r="AG123" s="6">
        <f t="shared" si="115"/>
        <v>0</v>
      </c>
      <c r="AH123" s="6">
        <f t="shared" si="116"/>
        <v>0</v>
      </c>
      <c r="AI123" s="6">
        <f t="shared" si="117"/>
        <v>0</v>
      </c>
      <c r="AJ123" s="6">
        <f t="shared" si="118"/>
        <v>0</v>
      </c>
      <c r="AK123" s="6">
        <f t="shared" si="119"/>
        <v>0</v>
      </c>
      <c r="AL123" s="6">
        <f t="shared" si="120"/>
        <v>0</v>
      </c>
      <c r="AM123" s="6">
        <f t="shared" si="121"/>
        <v>0</v>
      </c>
      <c r="AN123" s="8"/>
      <c r="AO123" s="6" t="str">
        <f t="shared" si="127"/>
        <v/>
      </c>
      <c r="AP123" s="8"/>
      <c r="AQ123" s="6">
        <f>IF(H123&gt;0,LOOKUP(C123,'counts-boys'!A$1:A$16,'counts-boys'!C$1:C$16),0)</f>
        <v>0</v>
      </c>
      <c r="AR123" s="6">
        <f t="shared" si="122"/>
        <v>0</v>
      </c>
      <c r="AS123" s="6">
        <f t="shared" si="123"/>
        <v>0</v>
      </c>
      <c r="AT123" s="6">
        <f t="shared" si="124"/>
        <v>0</v>
      </c>
      <c r="AU123" s="6">
        <f t="shared" si="125"/>
        <v>0</v>
      </c>
      <c r="AV123" s="6">
        <f t="shared" si="126"/>
        <v>0</v>
      </c>
      <c r="AW123" s="8"/>
      <c r="AX123" s="18" t="str">
        <f t="shared" si="150"/>
        <v/>
      </c>
      <c r="AY123" s="18" t="str">
        <f t="shared" si="150"/>
        <v/>
      </c>
      <c r="AZ123" s="18" t="str">
        <f t="shared" si="150"/>
        <v/>
      </c>
      <c r="BA123" s="18" t="str">
        <f t="shared" si="147"/>
        <v/>
      </c>
      <c r="BB123" s="18" t="str">
        <f t="shared" si="147"/>
        <v/>
      </c>
      <c r="BC123" s="18" t="str">
        <f t="shared" si="147"/>
        <v/>
      </c>
      <c r="BD123" s="18" t="str">
        <f t="shared" si="147"/>
        <v/>
      </c>
      <c r="BE123" s="18" t="str">
        <f t="shared" si="147"/>
        <v/>
      </c>
      <c r="BF123" s="18" t="str">
        <f t="shared" si="147"/>
        <v/>
      </c>
      <c r="BG123" s="18" t="str">
        <f t="shared" si="147"/>
        <v/>
      </c>
      <c r="BH123" s="18" t="str">
        <f t="shared" si="147"/>
        <v/>
      </c>
      <c r="BI123" s="18" t="str">
        <f t="shared" si="150"/>
        <v/>
      </c>
      <c r="BJ123" s="18" t="str">
        <f t="shared" si="150"/>
        <v/>
      </c>
      <c r="BK123" s="18" t="str">
        <f t="shared" si="150"/>
        <v/>
      </c>
      <c r="BL123" s="18" t="str">
        <f t="shared" si="150"/>
        <v/>
      </c>
      <c r="BM123" s="18" t="str">
        <f t="shared" si="150"/>
        <v/>
      </c>
      <c r="BN123" s="8"/>
      <c r="BO123" s="8"/>
      <c r="BP123" s="8"/>
      <c r="BQ123" s="8"/>
      <c r="BR123" s="8"/>
      <c r="BS123" s="8"/>
    </row>
    <row r="124" spans="1:71" hidden="1" x14ac:dyDescent="0.2">
      <c r="A124" s="8"/>
      <c r="B124" s="32"/>
      <c r="C124" s="43"/>
      <c r="D124" s="53"/>
      <c r="E124" s="34"/>
      <c r="F124" s="34"/>
      <c r="G124" s="34"/>
      <c r="H124" s="34">
        <f t="shared" si="110"/>
        <v>0</v>
      </c>
      <c r="I124" s="35">
        <f t="shared" si="148"/>
        <v>0</v>
      </c>
      <c r="J124" s="36"/>
      <c r="K124" s="18">
        <f t="shared" si="111"/>
        <v>0</v>
      </c>
      <c r="L124" s="35">
        <f t="shared" si="107"/>
        <v>0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8"/>
      <c r="AD124" s="6">
        <f t="shared" si="112"/>
        <v>0</v>
      </c>
      <c r="AE124" s="6">
        <f t="shared" si="113"/>
        <v>0</v>
      </c>
      <c r="AF124" s="6">
        <f t="shared" si="114"/>
        <v>0</v>
      </c>
      <c r="AG124" s="6">
        <f t="shared" si="115"/>
        <v>0</v>
      </c>
      <c r="AH124" s="6">
        <f t="shared" si="116"/>
        <v>0</v>
      </c>
      <c r="AI124" s="6">
        <f t="shared" si="117"/>
        <v>0</v>
      </c>
      <c r="AJ124" s="6">
        <f t="shared" si="118"/>
        <v>0</v>
      </c>
      <c r="AK124" s="6">
        <f t="shared" si="119"/>
        <v>0</v>
      </c>
      <c r="AL124" s="6">
        <f t="shared" si="120"/>
        <v>0</v>
      </c>
      <c r="AM124" s="6">
        <f t="shared" si="121"/>
        <v>0</v>
      </c>
      <c r="AN124" s="8"/>
      <c r="AO124" s="6" t="str">
        <f t="shared" si="127"/>
        <v/>
      </c>
      <c r="AP124" s="8"/>
      <c r="AQ124" s="6">
        <f>IF(H124&gt;0,LOOKUP(C124,'counts-boys'!A$1:A$16,'counts-boys'!C$1:C$16),0)</f>
        <v>0</v>
      </c>
      <c r="AR124" s="6">
        <f t="shared" si="122"/>
        <v>0</v>
      </c>
      <c r="AS124" s="6">
        <f t="shared" si="123"/>
        <v>0</v>
      </c>
      <c r="AT124" s="6">
        <f t="shared" si="124"/>
        <v>0</v>
      </c>
      <c r="AU124" s="6">
        <f t="shared" si="125"/>
        <v>0</v>
      </c>
      <c r="AV124" s="6">
        <f t="shared" si="126"/>
        <v>0</v>
      </c>
      <c r="AW124" s="8"/>
      <c r="AX124" s="18" t="str">
        <f t="shared" si="150"/>
        <v/>
      </c>
      <c r="AY124" s="18" t="str">
        <f t="shared" si="150"/>
        <v/>
      </c>
      <c r="AZ124" s="18" t="str">
        <f t="shared" si="150"/>
        <v/>
      </c>
      <c r="BA124" s="18" t="str">
        <f t="shared" si="147"/>
        <v/>
      </c>
      <c r="BB124" s="18" t="str">
        <f t="shared" si="147"/>
        <v/>
      </c>
      <c r="BC124" s="18" t="str">
        <f t="shared" si="147"/>
        <v/>
      </c>
      <c r="BD124" s="18" t="str">
        <f t="shared" si="147"/>
        <v/>
      </c>
      <c r="BE124" s="18" t="str">
        <f t="shared" si="147"/>
        <v/>
      </c>
      <c r="BF124" s="18" t="str">
        <f t="shared" si="147"/>
        <v/>
      </c>
      <c r="BG124" s="18" t="str">
        <f t="shared" si="147"/>
        <v/>
      </c>
      <c r="BH124" s="18" t="str">
        <f t="shared" si="147"/>
        <v/>
      </c>
      <c r="BI124" s="18" t="str">
        <f t="shared" si="150"/>
        <v/>
      </c>
      <c r="BJ124" s="18" t="str">
        <f t="shared" si="150"/>
        <v/>
      </c>
      <c r="BK124" s="18" t="str">
        <f t="shared" si="150"/>
        <v/>
      </c>
      <c r="BL124" s="18" t="str">
        <f t="shared" si="150"/>
        <v/>
      </c>
      <c r="BM124" s="18" t="str">
        <f>IF($AQ124=BM$7,MAX($AR124:$AV124),"")</f>
        <v/>
      </c>
      <c r="BN124" s="8"/>
      <c r="BO124" s="8"/>
      <c r="BP124" s="8"/>
      <c r="BQ124" s="8"/>
      <c r="BR124" s="8"/>
      <c r="BS124" s="8"/>
    </row>
    <row r="125" spans="1:71" hidden="1" x14ac:dyDescent="0.2">
      <c r="A125" s="8"/>
      <c r="B125" s="32"/>
      <c r="C125" s="33"/>
      <c r="D125" s="53"/>
      <c r="E125" s="34"/>
      <c r="F125" s="34"/>
      <c r="G125" s="34"/>
      <c r="H125" s="34">
        <f>SUM(E125:G125)</f>
        <v>0</v>
      </c>
      <c r="I125" s="35">
        <f t="shared" si="148"/>
        <v>0</v>
      </c>
      <c r="J125" s="36"/>
      <c r="K125" s="18">
        <f>MAX(AI125:AM125)</f>
        <v>0</v>
      </c>
      <c r="L125" s="35">
        <f>MAX(AD125:AH125)</f>
        <v>0</v>
      </c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8"/>
      <c r="AD125" s="6">
        <f t="shared" si="112"/>
        <v>0</v>
      </c>
      <c r="AE125" s="6">
        <f t="shared" si="113"/>
        <v>0</v>
      </c>
      <c r="AF125" s="6">
        <f t="shared" si="114"/>
        <v>0</v>
      </c>
      <c r="AG125" s="6">
        <f t="shared" si="115"/>
        <v>0</v>
      </c>
      <c r="AH125" s="6">
        <f t="shared" si="116"/>
        <v>0</v>
      </c>
      <c r="AI125" s="6">
        <f t="shared" si="117"/>
        <v>0</v>
      </c>
      <c r="AJ125" s="6">
        <f t="shared" si="118"/>
        <v>0</v>
      </c>
      <c r="AK125" s="6">
        <f t="shared" si="119"/>
        <v>0</v>
      </c>
      <c r="AL125" s="6">
        <f t="shared" si="120"/>
        <v>0</v>
      </c>
      <c r="AM125" s="6">
        <f t="shared" si="121"/>
        <v>0</v>
      </c>
      <c r="AN125" s="8"/>
      <c r="AO125" s="6" t="str">
        <f t="shared" si="127"/>
        <v/>
      </c>
      <c r="AP125" s="8"/>
      <c r="AQ125" s="6">
        <f>IF(H125&gt;0,LOOKUP(C125,'counts-boys'!A$1:A$16,'counts-boys'!C$1:C$16),0)</f>
        <v>0</v>
      </c>
      <c r="AR125" s="6">
        <f t="shared" si="122"/>
        <v>0</v>
      </c>
      <c r="AS125" s="6">
        <f t="shared" si="123"/>
        <v>0</v>
      </c>
      <c r="AT125" s="6">
        <f t="shared" si="124"/>
        <v>0</v>
      </c>
      <c r="AU125" s="6">
        <f t="shared" si="125"/>
        <v>0</v>
      </c>
      <c r="AV125" s="6">
        <f t="shared" si="126"/>
        <v>0</v>
      </c>
      <c r="AW125" s="8"/>
      <c r="AX125" s="18" t="str">
        <f t="shared" si="150"/>
        <v/>
      </c>
      <c r="AY125" s="18" t="str">
        <f t="shared" si="150"/>
        <v/>
      </c>
      <c r="AZ125" s="18" t="str">
        <f t="shared" si="150"/>
        <v/>
      </c>
      <c r="BA125" s="18" t="str">
        <f t="shared" si="147"/>
        <v/>
      </c>
      <c r="BB125" s="18" t="str">
        <f t="shared" si="147"/>
        <v/>
      </c>
      <c r="BC125" s="18" t="str">
        <f t="shared" si="147"/>
        <v/>
      </c>
      <c r="BD125" s="18" t="str">
        <f t="shared" si="147"/>
        <v/>
      </c>
      <c r="BE125" s="18" t="str">
        <f t="shared" si="147"/>
        <v/>
      </c>
      <c r="BF125" s="18" t="str">
        <f t="shared" si="147"/>
        <v/>
      </c>
      <c r="BG125" s="18" t="str">
        <f t="shared" si="147"/>
        <v/>
      </c>
      <c r="BH125" s="18" t="str">
        <f t="shared" si="147"/>
        <v/>
      </c>
      <c r="BI125" s="18" t="str">
        <f t="shared" si="150"/>
        <v/>
      </c>
      <c r="BJ125" s="18" t="str">
        <f t="shared" si="150"/>
        <v/>
      </c>
      <c r="BK125" s="18" t="str">
        <f t="shared" si="150"/>
        <v/>
      </c>
      <c r="BL125" s="18" t="str">
        <f t="shared" si="150"/>
        <v/>
      </c>
      <c r="BM125" s="18" t="str">
        <f>IF($AQ125=BM$7,MAX($AR125:$AV125),"")</f>
        <v/>
      </c>
      <c r="BN125" s="8"/>
      <c r="BO125" s="8"/>
      <c r="BP125" s="8"/>
      <c r="BQ125" s="8"/>
      <c r="BR125" s="8"/>
      <c r="BS125" s="8"/>
    </row>
    <row r="126" spans="1:71" ht="13.5" hidden="1" thickBot="1" x14ac:dyDescent="0.25">
      <c r="A126" s="8"/>
      <c r="B126" s="32"/>
      <c r="C126" s="43"/>
      <c r="D126" s="53"/>
      <c r="E126" s="34"/>
      <c r="F126" s="34"/>
      <c r="G126" s="34"/>
      <c r="H126" s="34">
        <f t="shared" si="110"/>
        <v>0</v>
      </c>
      <c r="I126" s="35">
        <f t="shared" si="148"/>
        <v>0</v>
      </c>
      <c r="J126" s="36"/>
      <c r="K126" s="18">
        <f t="shared" si="111"/>
        <v>0</v>
      </c>
      <c r="L126" s="35">
        <f t="shared" si="107"/>
        <v>0</v>
      </c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8"/>
      <c r="AD126" s="6">
        <f t="shared" si="112"/>
        <v>0</v>
      </c>
      <c r="AE126" s="6">
        <f t="shared" si="113"/>
        <v>0</v>
      </c>
      <c r="AF126" s="6">
        <f t="shared" si="114"/>
        <v>0</v>
      </c>
      <c r="AG126" s="6">
        <f t="shared" si="115"/>
        <v>0</v>
      </c>
      <c r="AH126" s="6">
        <f t="shared" si="116"/>
        <v>0</v>
      </c>
      <c r="AI126" s="6">
        <f t="shared" si="117"/>
        <v>0</v>
      </c>
      <c r="AJ126" s="6">
        <f t="shared" si="118"/>
        <v>0</v>
      </c>
      <c r="AK126" s="6">
        <f t="shared" si="119"/>
        <v>0</v>
      </c>
      <c r="AL126" s="6">
        <f t="shared" si="120"/>
        <v>0</v>
      </c>
      <c r="AM126" s="6">
        <f t="shared" si="121"/>
        <v>0</v>
      </c>
      <c r="AN126" s="8"/>
      <c r="AO126" s="6" t="str">
        <f t="shared" si="127"/>
        <v/>
      </c>
      <c r="AP126" s="8"/>
      <c r="AQ126" s="6">
        <f>IF(H126&gt;0,LOOKUP(C126,'counts-boys'!A$1:A$16,'counts-boys'!C$1:C$16),0)</f>
        <v>0</v>
      </c>
      <c r="AR126" s="6">
        <f t="shared" si="122"/>
        <v>0</v>
      </c>
      <c r="AS126" s="6">
        <f t="shared" si="123"/>
        <v>0</v>
      </c>
      <c r="AT126" s="6">
        <f t="shared" si="124"/>
        <v>0</v>
      </c>
      <c r="AU126" s="6">
        <f t="shared" si="125"/>
        <v>0</v>
      </c>
      <c r="AV126" s="6">
        <f t="shared" si="126"/>
        <v>0</v>
      </c>
      <c r="AW126" s="8"/>
      <c r="AX126" s="18" t="str">
        <f t="shared" si="150"/>
        <v/>
      </c>
      <c r="AY126" s="18" t="str">
        <f t="shared" si="150"/>
        <v/>
      </c>
      <c r="AZ126" s="18" t="str">
        <f t="shared" si="150"/>
        <v/>
      </c>
      <c r="BA126" s="18" t="str">
        <f t="shared" si="147"/>
        <v/>
      </c>
      <c r="BB126" s="18" t="str">
        <f t="shared" si="147"/>
        <v/>
      </c>
      <c r="BC126" s="18" t="str">
        <f t="shared" si="147"/>
        <v/>
      </c>
      <c r="BD126" s="18" t="str">
        <f t="shared" si="147"/>
        <v/>
      </c>
      <c r="BE126" s="18" t="str">
        <f t="shared" si="147"/>
        <v/>
      </c>
      <c r="BF126" s="18" t="str">
        <f t="shared" si="147"/>
        <v/>
      </c>
      <c r="BG126" s="18" t="str">
        <f t="shared" si="147"/>
        <v/>
      </c>
      <c r="BH126" s="18" t="str">
        <f t="shared" si="147"/>
        <v/>
      </c>
      <c r="BI126" s="18" t="str">
        <f t="shared" si="150"/>
        <v/>
      </c>
      <c r="BJ126" s="18" t="str">
        <f t="shared" si="150"/>
        <v/>
      </c>
      <c r="BK126" s="18" t="str">
        <f t="shared" si="150"/>
        <v/>
      </c>
      <c r="BL126" s="18" t="str">
        <f t="shared" si="150"/>
        <v/>
      </c>
      <c r="BM126" s="18" t="str">
        <f>IF($AQ126=BM$7,MAX($AR126:$AV126),"")</f>
        <v/>
      </c>
      <c r="BN126" s="8"/>
      <c r="BO126" s="8"/>
      <c r="BP126" s="8"/>
      <c r="BQ126" s="8"/>
      <c r="BR126" s="8"/>
      <c r="BS126" s="8"/>
    </row>
    <row r="127" spans="1:71" ht="13.5" thickBot="1" x14ac:dyDescent="0.25">
      <c r="A127" s="61" t="s">
        <v>34</v>
      </c>
      <c r="B127" s="37">
        <v>181</v>
      </c>
      <c r="C127" s="38" t="s">
        <v>9</v>
      </c>
      <c r="D127" s="52" t="s">
        <v>14</v>
      </c>
      <c r="E127" s="38" t="s">
        <v>16</v>
      </c>
      <c r="F127" s="38" t="s">
        <v>15</v>
      </c>
      <c r="G127" s="38" t="s">
        <v>17</v>
      </c>
      <c r="H127" s="38" t="s">
        <v>18</v>
      </c>
      <c r="I127" s="39" t="s">
        <v>19</v>
      </c>
      <c r="J127" s="40" t="s">
        <v>20</v>
      </c>
      <c r="K127" s="40" t="s">
        <v>21</v>
      </c>
      <c r="L127" s="40" t="s">
        <v>25</v>
      </c>
      <c r="M127" s="38" t="str">
        <f>$M$7</f>
        <v>BE</v>
      </c>
      <c r="N127" s="38" t="str">
        <f>$N$7</f>
        <v>BEN</v>
      </c>
      <c r="O127" s="38" t="str">
        <f>$O$7</f>
        <v>BT</v>
      </c>
      <c r="P127" s="38" t="str">
        <f>$P$7</f>
        <v>COL</v>
      </c>
      <c r="Q127" s="38" t="str">
        <f>$Q$7</f>
        <v>CRT</v>
      </c>
      <c r="R127" s="38" t="str">
        <f>$R$7</f>
        <v>ELK</v>
      </c>
      <c r="S127" s="38" t="str">
        <f>$S$7</f>
        <v>GI</v>
      </c>
      <c r="T127" s="38" t="str">
        <f>$T$7</f>
        <v>LEX</v>
      </c>
      <c r="U127" s="38" t="str">
        <f>$U$7</f>
        <v>MC</v>
      </c>
      <c r="V127" s="38" t="str">
        <f>$V$7</f>
        <v>MM</v>
      </c>
      <c r="W127" s="38" t="str">
        <f>$W$7</f>
        <v>NP</v>
      </c>
      <c r="X127" s="38" t="str">
        <f>$X$7</f>
        <v>PLV</v>
      </c>
      <c r="Y127" s="38" t="str">
        <f>$Y$7</f>
        <v>CP</v>
      </c>
      <c r="Z127" s="38" t="str">
        <f>$Z$7</f>
        <v>SEW</v>
      </c>
      <c r="AA127" s="38" t="str">
        <f>$AA$7</f>
        <v>SKU</v>
      </c>
      <c r="AB127" s="38" t="str">
        <f>$AB$7</f>
        <v>Z-O</v>
      </c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6" t="str">
        <f t="shared" si="127"/>
        <v/>
      </c>
      <c r="AP127" s="8"/>
      <c r="AQ127" s="8"/>
      <c r="AR127" s="8"/>
      <c r="AS127" s="8"/>
      <c r="AT127" s="8"/>
      <c r="AU127" s="8"/>
      <c r="AV127" s="8"/>
      <c r="AW127" s="8"/>
      <c r="AX127" s="71" t="str">
        <f>$M$7</f>
        <v>BE</v>
      </c>
      <c r="AY127" s="71" t="str">
        <f>$N$7</f>
        <v>BEN</v>
      </c>
      <c r="AZ127" s="71" t="str">
        <f>$O$7</f>
        <v>BT</v>
      </c>
      <c r="BA127" s="71" t="str">
        <f>$P$7</f>
        <v>COL</v>
      </c>
      <c r="BB127" s="71" t="str">
        <f>$Q$7</f>
        <v>CRT</v>
      </c>
      <c r="BC127" s="71" t="str">
        <f>$R$7</f>
        <v>ELK</v>
      </c>
      <c r="BD127" s="71" t="str">
        <f>$S$7</f>
        <v>GI</v>
      </c>
      <c r="BE127" s="71" t="str">
        <f>$T$7</f>
        <v>LEX</v>
      </c>
      <c r="BF127" s="71" t="str">
        <f>$U$7</f>
        <v>MC</v>
      </c>
      <c r="BG127" s="71" t="str">
        <f>$V$7</f>
        <v>MM</v>
      </c>
      <c r="BH127" s="71" t="str">
        <f>$W$7</f>
        <v>NP</v>
      </c>
      <c r="BI127" s="71" t="str">
        <f>$X$7</f>
        <v>PLV</v>
      </c>
      <c r="BJ127" s="71" t="str">
        <f>$Y$7</f>
        <v>CP</v>
      </c>
      <c r="BK127" s="71" t="str">
        <f>$Z$7</f>
        <v>SEW</v>
      </c>
      <c r="BL127" s="71" t="str">
        <f>$AA$7</f>
        <v>SKU</v>
      </c>
      <c r="BM127" s="71" t="str">
        <f>$AB$7</f>
        <v>Z-O</v>
      </c>
      <c r="BN127" s="8"/>
      <c r="BO127" s="8"/>
      <c r="BP127" s="8"/>
      <c r="BQ127" s="8"/>
      <c r="BR127" s="8"/>
      <c r="BS127" s="8"/>
    </row>
    <row r="128" spans="1:71" x14ac:dyDescent="0.2">
      <c r="A128" s="8" t="s">
        <v>196</v>
      </c>
      <c r="B128" s="32" t="s">
        <v>141</v>
      </c>
      <c r="C128" s="91" t="s">
        <v>57</v>
      </c>
      <c r="D128" s="53">
        <v>166.1</v>
      </c>
      <c r="E128" s="34">
        <v>285</v>
      </c>
      <c r="F128" s="34">
        <v>205</v>
      </c>
      <c r="G128" s="34">
        <v>405</v>
      </c>
      <c r="H128" s="34">
        <f t="shared" ref="H128:H163" si="151">SUM(E128:G128)</f>
        <v>895</v>
      </c>
      <c r="I128" s="35">
        <f t="shared" ref="I128:I163" si="152">IF(H128&gt;0,LOOKUP(D128,$B$274:$B$546,$C$274:$C$546),0)*H128</f>
        <v>592.84799999999996</v>
      </c>
      <c r="J128" s="18">
        <f>IF(H128&gt;=0,LARGE($H$128:$H$163,1),0)</f>
        <v>1370</v>
      </c>
      <c r="K128" s="18">
        <f t="shared" ref="K128:K163" si="153">MAX(AI128:AM128)</f>
        <v>0</v>
      </c>
      <c r="L128" s="35">
        <f t="shared" si="107"/>
        <v>0</v>
      </c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8"/>
      <c r="AD128" s="6">
        <f>IF(H128&gt;0,IF(H128&gt;=$J$132,1,AE128),0)</f>
        <v>0</v>
      </c>
      <c r="AE128" s="6">
        <f>IF(H128&gt;0,IF(H128&gt;=$J$131,2,AF128),0)</f>
        <v>0</v>
      </c>
      <c r="AF128" s="6">
        <f>IF(H128&gt;0,IF(H128&gt;=$J$130,3,AG128),0)</f>
        <v>0</v>
      </c>
      <c r="AG128" s="6">
        <f>IF(H128&gt;0,IF(H128&gt;=$J$129,5,AH128),0)</f>
        <v>0</v>
      </c>
      <c r="AH128" s="6">
        <f>IF(H128&gt;0,IF(H128&gt;=$J$128,7,0),0)</f>
        <v>0</v>
      </c>
      <c r="AI128" s="6">
        <f>IF(L128=7,1,AJ128)</f>
        <v>0</v>
      </c>
      <c r="AJ128" s="6">
        <f>IF(L128=5,2,AK128)</f>
        <v>0</v>
      </c>
      <c r="AK128" s="6">
        <f>IF(L128=3,3,AL128)</f>
        <v>0</v>
      </c>
      <c r="AL128" s="6">
        <f>IF(L128=2,4,AM128)</f>
        <v>0</v>
      </c>
      <c r="AM128" s="6">
        <f>IF(L128=1,5,0)</f>
        <v>0</v>
      </c>
      <c r="AN128" s="8"/>
      <c r="AO128" s="6">
        <f t="shared" si="127"/>
        <v>895</v>
      </c>
      <c r="AP128" s="6">
        <f>J128</f>
        <v>1370</v>
      </c>
      <c r="AQ128" s="6" t="str">
        <f>IF(H128&gt;0,LOOKUP(C128,'counts-boys'!A$1:A$16,'counts-boys'!C$1:C$16),0)</f>
        <v>NP</v>
      </c>
      <c r="AR128" s="6">
        <f>IF($A128="*",IF($H128&gt;0,IF($H128&gt;=$AP$132,1,AS128),0),0)</f>
        <v>0</v>
      </c>
      <c r="AS128" s="6">
        <f>IF($A128="*",IF($H128&gt;0,IF($H128&gt;=$AP$131,2,AT128),0),0)</f>
        <v>0</v>
      </c>
      <c r="AT128" s="6">
        <f>IF($A128="*",IF($H128&gt;0,IF($H128&gt;=$AP$130,3,AU128),0),0)</f>
        <v>0</v>
      </c>
      <c r="AU128" s="6">
        <f>IF($A128="*",IF($H128&gt;0,IF($H128&gt;=$AP$129,5,AV128),0),0)</f>
        <v>0</v>
      </c>
      <c r="AV128" s="6">
        <f>IF($A128="*",IF($H128&gt;0,IF($H128&gt;=$AP$128,7,0),0),0)</f>
        <v>0</v>
      </c>
      <c r="AW128" s="8"/>
      <c r="AX128" s="18" t="str">
        <f t="shared" ref="AX128:BM156" si="154">IF($AQ128=AX$7,MAX($AR128:$AV128),"")</f>
        <v/>
      </c>
      <c r="AY128" s="18" t="str">
        <f t="shared" si="154"/>
        <v/>
      </c>
      <c r="AZ128" s="18" t="str">
        <f t="shared" si="154"/>
        <v/>
      </c>
      <c r="BA128" s="18" t="str">
        <f t="shared" si="154"/>
        <v/>
      </c>
      <c r="BB128" s="18" t="str">
        <f t="shared" si="154"/>
        <v/>
      </c>
      <c r="BC128" s="18" t="str">
        <f t="shared" si="154"/>
        <v/>
      </c>
      <c r="BD128" s="18" t="str">
        <f t="shared" si="154"/>
        <v/>
      </c>
      <c r="BE128" s="18" t="str">
        <f t="shared" ref="BE128:BH138" si="155">IF($AQ128=BE$7,MAX($AR128:$AV128),"")</f>
        <v/>
      </c>
      <c r="BF128" s="18" t="str">
        <f t="shared" si="155"/>
        <v/>
      </c>
      <c r="BG128" s="18" t="str">
        <f t="shared" si="155"/>
        <v/>
      </c>
      <c r="BH128" s="18">
        <f t="shared" si="155"/>
        <v>0</v>
      </c>
      <c r="BI128" s="18" t="str">
        <f t="shared" si="154"/>
        <v/>
      </c>
      <c r="BJ128" s="18" t="str">
        <f t="shared" si="154"/>
        <v/>
      </c>
      <c r="BK128" s="18" t="str">
        <f t="shared" si="154"/>
        <v/>
      </c>
      <c r="BL128" s="18" t="str">
        <f t="shared" si="154"/>
        <v/>
      </c>
      <c r="BM128" s="18" t="str">
        <f t="shared" si="154"/>
        <v/>
      </c>
      <c r="BN128" s="8"/>
      <c r="BO128" s="8"/>
      <c r="BP128" s="8"/>
      <c r="BQ128" s="8"/>
      <c r="BR128" s="8"/>
      <c r="BS128" s="8"/>
    </row>
    <row r="129" spans="1:71" x14ac:dyDescent="0.2">
      <c r="A129" s="8" t="s">
        <v>196</v>
      </c>
      <c r="B129" s="32" t="s">
        <v>281</v>
      </c>
      <c r="C129" s="91" t="s">
        <v>279</v>
      </c>
      <c r="D129" s="53">
        <v>172</v>
      </c>
      <c r="E129" s="34">
        <v>205</v>
      </c>
      <c r="F129" s="34">
        <v>120</v>
      </c>
      <c r="G129" s="34">
        <v>315</v>
      </c>
      <c r="H129" s="34">
        <f t="shared" si="151"/>
        <v>640</v>
      </c>
      <c r="I129" s="35">
        <f t="shared" si="152"/>
        <v>412.60800000000006</v>
      </c>
      <c r="J129" s="18">
        <f>IF(H129&gt;=0,LARGE($H$128:$H$163,2),0)</f>
        <v>1270</v>
      </c>
      <c r="K129" s="18">
        <f t="shared" si="153"/>
        <v>0</v>
      </c>
      <c r="L129" s="35">
        <f t="shared" si="107"/>
        <v>0</v>
      </c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8"/>
      <c r="AD129" s="6">
        <f t="shared" ref="AD129:AD163" si="156">IF(H129&gt;0,IF(H129&gt;=$J$132,1,AE129),0)</f>
        <v>0</v>
      </c>
      <c r="AE129" s="6">
        <f t="shared" ref="AE129:AE163" si="157">IF(H129&gt;0,IF(H129&gt;=$J$131,2,AF129),0)</f>
        <v>0</v>
      </c>
      <c r="AF129" s="6">
        <f t="shared" ref="AF129:AF163" si="158">IF(H129&gt;0,IF(H129&gt;=$J$130,3,AG129),0)</f>
        <v>0</v>
      </c>
      <c r="AG129" s="6">
        <f t="shared" ref="AG129:AG163" si="159">IF(H129&gt;0,IF(H129&gt;=$J$129,5,AH129),0)</f>
        <v>0</v>
      </c>
      <c r="AH129" s="6">
        <f t="shared" ref="AH129:AH163" si="160">IF(H129&gt;0,IF(H129&gt;=$J$128,7,0),0)</f>
        <v>0</v>
      </c>
      <c r="AI129" s="6">
        <f t="shared" ref="AI129:AI163" si="161">IF(L129=7,1,AJ129)</f>
        <v>0</v>
      </c>
      <c r="AJ129" s="6">
        <f t="shared" ref="AJ129:AJ163" si="162">IF(L129=5,2,AK129)</f>
        <v>0</v>
      </c>
      <c r="AK129" s="6">
        <f t="shared" ref="AK129:AK163" si="163">IF(L129=3,3,AL129)</f>
        <v>0</v>
      </c>
      <c r="AL129" s="6">
        <f t="shared" ref="AL129:AL163" si="164">IF(L129=2,4,AM129)</f>
        <v>0</v>
      </c>
      <c r="AM129" s="6">
        <f t="shared" ref="AM129:AM163" si="165">IF(L129=1,5,0)</f>
        <v>0</v>
      </c>
      <c r="AN129" s="8"/>
      <c r="AO129" s="6">
        <f t="shared" si="127"/>
        <v>640</v>
      </c>
      <c r="AP129" s="6">
        <f>J129</f>
        <v>1270</v>
      </c>
      <c r="AQ129" s="6" t="str">
        <f>IF(H129&gt;0,LOOKUP(C129,'counts-boys'!A$1:A$16,'counts-boys'!C$1:C$16),0)</f>
        <v>SEW</v>
      </c>
      <c r="AR129" s="6">
        <f t="shared" ref="AR129:AR163" si="166">IF($A129="*",IF($H129&gt;0,IF($H129&gt;=$AP$132,1,AS129),0),0)</f>
        <v>0</v>
      </c>
      <c r="AS129" s="6">
        <f t="shared" ref="AS129:AS163" si="167">IF($A129="*",IF($H129&gt;0,IF($H129&gt;=$AP$131,2,AT129),0),0)</f>
        <v>0</v>
      </c>
      <c r="AT129" s="6">
        <f t="shared" ref="AT129:AT163" si="168">IF($A129="*",IF($H129&gt;0,IF($H129&gt;=$AP$130,3,AU129),0),0)</f>
        <v>0</v>
      </c>
      <c r="AU129" s="6">
        <f t="shared" ref="AU129:AU163" si="169">IF($A129="*",IF($H129&gt;0,IF($H129&gt;=$AP$129,5,AV129),0),0)</f>
        <v>0</v>
      </c>
      <c r="AV129" s="6">
        <f t="shared" ref="AV129:AV163" si="170">IF($A129="*",IF($H129&gt;0,IF($H129&gt;=$AP$128,7,0),0),0)</f>
        <v>0</v>
      </c>
      <c r="AW129" s="8"/>
      <c r="AX129" s="18" t="str">
        <f t="shared" si="154"/>
        <v/>
      </c>
      <c r="AY129" s="18" t="str">
        <f t="shared" si="154"/>
        <v/>
      </c>
      <c r="AZ129" s="18" t="str">
        <f t="shared" si="154"/>
        <v/>
      </c>
      <c r="BA129" s="18" t="str">
        <f t="shared" si="154"/>
        <v/>
      </c>
      <c r="BB129" s="18" t="str">
        <f t="shared" si="154"/>
        <v/>
      </c>
      <c r="BC129" s="18" t="str">
        <f t="shared" si="154"/>
        <v/>
      </c>
      <c r="BD129" s="18" t="str">
        <f t="shared" si="154"/>
        <v/>
      </c>
      <c r="BE129" s="18" t="str">
        <f t="shared" si="155"/>
        <v/>
      </c>
      <c r="BF129" s="18" t="str">
        <f t="shared" si="155"/>
        <v/>
      </c>
      <c r="BG129" s="18" t="str">
        <f t="shared" si="155"/>
        <v/>
      </c>
      <c r="BH129" s="18" t="str">
        <f t="shared" si="155"/>
        <v/>
      </c>
      <c r="BI129" s="18" t="str">
        <f t="shared" si="154"/>
        <v/>
      </c>
      <c r="BJ129" s="18" t="str">
        <f t="shared" si="154"/>
        <v/>
      </c>
      <c r="BK129" s="18">
        <f t="shared" si="154"/>
        <v>0</v>
      </c>
      <c r="BL129" s="18" t="str">
        <f t="shared" si="154"/>
        <v/>
      </c>
      <c r="BM129" s="18" t="str">
        <f t="shared" si="154"/>
        <v/>
      </c>
      <c r="BN129" s="8"/>
      <c r="BO129" s="8"/>
      <c r="BP129" s="8"/>
      <c r="BQ129" s="8"/>
      <c r="BR129" s="8"/>
      <c r="BS129" s="8"/>
    </row>
    <row r="130" spans="1:71" x14ac:dyDescent="0.2">
      <c r="A130" s="8"/>
      <c r="B130" s="32" t="s">
        <v>252</v>
      </c>
      <c r="C130" s="91" t="s">
        <v>45</v>
      </c>
      <c r="D130" s="53">
        <v>173.5</v>
      </c>
      <c r="E130" s="34">
        <v>215</v>
      </c>
      <c r="F130" s="34">
        <v>130</v>
      </c>
      <c r="G130" s="34">
        <v>300</v>
      </c>
      <c r="H130" s="34">
        <f t="shared" si="151"/>
        <v>645</v>
      </c>
      <c r="I130" s="35">
        <f t="shared" si="152"/>
        <v>414.09000000000003</v>
      </c>
      <c r="J130" s="18">
        <f>IF(H130&gt;=0,LARGE($H$128:$H$163,3),0)</f>
        <v>1190</v>
      </c>
      <c r="K130" s="18">
        <f t="shared" si="153"/>
        <v>0</v>
      </c>
      <c r="L130" s="35">
        <f t="shared" si="107"/>
        <v>0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8"/>
      <c r="AD130" s="6">
        <f t="shared" si="156"/>
        <v>0</v>
      </c>
      <c r="AE130" s="6">
        <f t="shared" si="157"/>
        <v>0</v>
      </c>
      <c r="AF130" s="6">
        <f t="shared" si="158"/>
        <v>0</v>
      </c>
      <c r="AG130" s="6">
        <f t="shared" si="159"/>
        <v>0</v>
      </c>
      <c r="AH130" s="6">
        <f t="shared" si="160"/>
        <v>0</v>
      </c>
      <c r="AI130" s="6">
        <f t="shared" si="161"/>
        <v>0</v>
      </c>
      <c r="AJ130" s="6">
        <f t="shared" si="162"/>
        <v>0</v>
      </c>
      <c r="AK130" s="6">
        <f t="shared" si="163"/>
        <v>0</v>
      </c>
      <c r="AL130" s="6">
        <f t="shared" si="164"/>
        <v>0</v>
      </c>
      <c r="AM130" s="6">
        <f t="shared" si="165"/>
        <v>0</v>
      </c>
      <c r="AN130" s="8"/>
      <c r="AO130" s="6" t="str">
        <f t="shared" si="127"/>
        <v/>
      </c>
      <c r="AP130" s="6">
        <f>J130</f>
        <v>1190</v>
      </c>
      <c r="AQ130" s="6" t="str">
        <f>IF(H130&gt;0,LOOKUP(C130,'counts-boys'!A$1:A$16,'counts-boys'!C$1:C$16),0)</f>
        <v>LEX</v>
      </c>
      <c r="AR130" s="6">
        <f t="shared" si="166"/>
        <v>0</v>
      </c>
      <c r="AS130" s="6">
        <f t="shared" si="167"/>
        <v>0</v>
      </c>
      <c r="AT130" s="6">
        <f t="shared" si="168"/>
        <v>0</v>
      </c>
      <c r="AU130" s="6">
        <f t="shared" si="169"/>
        <v>0</v>
      </c>
      <c r="AV130" s="6">
        <f t="shared" si="170"/>
        <v>0</v>
      </c>
      <c r="AW130" s="8"/>
      <c r="AX130" s="18" t="str">
        <f t="shared" si="154"/>
        <v/>
      </c>
      <c r="AY130" s="18" t="str">
        <f t="shared" si="154"/>
        <v/>
      </c>
      <c r="AZ130" s="18" t="str">
        <f t="shared" si="154"/>
        <v/>
      </c>
      <c r="BA130" s="18" t="str">
        <f t="shared" si="154"/>
        <v/>
      </c>
      <c r="BB130" s="18" t="str">
        <f t="shared" si="154"/>
        <v/>
      </c>
      <c r="BC130" s="18" t="str">
        <f t="shared" si="154"/>
        <v/>
      </c>
      <c r="BD130" s="18" t="str">
        <f t="shared" si="154"/>
        <v/>
      </c>
      <c r="BE130" s="18">
        <f t="shared" si="155"/>
        <v>0</v>
      </c>
      <c r="BF130" s="18" t="str">
        <f t="shared" si="155"/>
        <v/>
      </c>
      <c r="BG130" s="18" t="str">
        <f t="shared" si="155"/>
        <v/>
      </c>
      <c r="BH130" s="18" t="str">
        <f t="shared" si="155"/>
        <v/>
      </c>
      <c r="BI130" s="18" t="str">
        <f t="shared" si="154"/>
        <v/>
      </c>
      <c r="BJ130" s="18" t="str">
        <f t="shared" si="154"/>
        <v/>
      </c>
      <c r="BK130" s="18" t="str">
        <f t="shared" si="154"/>
        <v/>
      </c>
      <c r="BL130" s="18" t="str">
        <f t="shared" si="154"/>
        <v/>
      </c>
      <c r="BM130" s="18" t="str">
        <f t="shared" si="154"/>
        <v/>
      </c>
      <c r="BN130" s="8"/>
      <c r="BO130" s="8"/>
      <c r="BP130" s="8"/>
      <c r="BQ130" s="8"/>
      <c r="BR130" s="8"/>
      <c r="BS130" s="8"/>
    </row>
    <row r="131" spans="1:71" x14ac:dyDescent="0.2">
      <c r="A131" s="8"/>
      <c r="B131" s="32" t="s">
        <v>206</v>
      </c>
      <c r="C131" s="91" t="s">
        <v>42</v>
      </c>
      <c r="D131" s="53">
        <v>173.9</v>
      </c>
      <c r="E131" s="34">
        <v>315</v>
      </c>
      <c r="F131" s="34">
        <v>185</v>
      </c>
      <c r="G131" s="34">
        <v>365</v>
      </c>
      <c r="H131" s="34">
        <f t="shared" si="151"/>
        <v>865</v>
      </c>
      <c r="I131" s="35">
        <f t="shared" si="152"/>
        <v>555.33000000000004</v>
      </c>
      <c r="J131" s="18">
        <f>IF(H131&gt;=0,LARGE($H$128:$H$163,4),0)</f>
        <v>1160</v>
      </c>
      <c r="K131" s="18">
        <f t="shared" si="153"/>
        <v>0</v>
      </c>
      <c r="L131" s="35">
        <f>MAX(AD131:AH131)</f>
        <v>0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8"/>
      <c r="AD131" s="6">
        <f t="shared" si="156"/>
        <v>0</v>
      </c>
      <c r="AE131" s="6">
        <f t="shared" si="157"/>
        <v>0</v>
      </c>
      <c r="AF131" s="6">
        <f t="shared" si="158"/>
        <v>0</v>
      </c>
      <c r="AG131" s="6">
        <f t="shared" si="159"/>
        <v>0</v>
      </c>
      <c r="AH131" s="6">
        <f t="shared" si="160"/>
        <v>0</v>
      </c>
      <c r="AI131" s="6">
        <f t="shared" si="161"/>
        <v>0</v>
      </c>
      <c r="AJ131" s="6">
        <f t="shared" si="162"/>
        <v>0</v>
      </c>
      <c r="AK131" s="6">
        <f t="shared" si="163"/>
        <v>0</v>
      </c>
      <c r="AL131" s="6">
        <f t="shared" si="164"/>
        <v>0</v>
      </c>
      <c r="AM131" s="6">
        <f t="shared" si="165"/>
        <v>0</v>
      </c>
      <c r="AN131" s="8"/>
      <c r="AO131" s="6" t="str">
        <f t="shared" si="127"/>
        <v/>
      </c>
      <c r="AP131" s="6">
        <f>J131</f>
        <v>1160</v>
      </c>
      <c r="AQ131" s="6" t="str">
        <f>IF(H131&gt;0,LOOKUP(C131,'counts-boys'!A$1:A$16,'counts-boys'!C$1:C$16),0)</f>
        <v>BEN</v>
      </c>
      <c r="AR131" s="6">
        <f t="shared" si="166"/>
        <v>0</v>
      </c>
      <c r="AS131" s="6">
        <f t="shared" si="167"/>
        <v>0</v>
      </c>
      <c r="AT131" s="6">
        <f t="shared" si="168"/>
        <v>0</v>
      </c>
      <c r="AU131" s="6">
        <f t="shared" si="169"/>
        <v>0</v>
      </c>
      <c r="AV131" s="6">
        <f t="shared" si="170"/>
        <v>0</v>
      </c>
      <c r="AW131" s="8"/>
      <c r="AX131" s="18" t="str">
        <f t="shared" si="154"/>
        <v/>
      </c>
      <c r="AY131" s="18">
        <f t="shared" si="154"/>
        <v>0</v>
      </c>
      <c r="AZ131" s="18" t="str">
        <f t="shared" si="154"/>
        <v/>
      </c>
      <c r="BA131" s="18" t="str">
        <f t="shared" si="154"/>
        <v/>
      </c>
      <c r="BB131" s="18" t="str">
        <f t="shared" si="154"/>
        <v/>
      </c>
      <c r="BC131" s="18" t="str">
        <f t="shared" si="154"/>
        <v/>
      </c>
      <c r="BD131" s="18" t="str">
        <f t="shared" si="154"/>
        <v/>
      </c>
      <c r="BE131" s="18" t="str">
        <f t="shared" si="155"/>
        <v/>
      </c>
      <c r="BF131" s="18" t="str">
        <f t="shared" si="155"/>
        <v/>
      </c>
      <c r="BG131" s="18" t="str">
        <f t="shared" si="155"/>
        <v/>
      </c>
      <c r="BH131" s="18" t="str">
        <f t="shared" si="155"/>
        <v/>
      </c>
      <c r="BI131" s="18" t="str">
        <f t="shared" si="154"/>
        <v/>
      </c>
      <c r="BJ131" s="18" t="str">
        <f t="shared" si="154"/>
        <v/>
      </c>
      <c r="BK131" s="18" t="str">
        <f t="shared" si="154"/>
        <v/>
      </c>
      <c r="BL131" s="18" t="str">
        <f t="shared" si="154"/>
        <v/>
      </c>
      <c r="BM131" s="18" t="str">
        <f t="shared" si="154"/>
        <v/>
      </c>
      <c r="BN131" s="8"/>
      <c r="BO131" s="8"/>
      <c r="BP131" s="8"/>
      <c r="BQ131" s="8"/>
      <c r="BR131" s="8"/>
      <c r="BS131" s="8"/>
    </row>
    <row r="132" spans="1:71" x14ac:dyDescent="0.2">
      <c r="A132" s="8"/>
      <c r="B132" s="32" t="s">
        <v>89</v>
      </c>
      <c r="C132" s="91" t="s">
        <v>45</v>
      </c>
      <c r="D132" s="53">
        <v>174.6</v>
      </c>
      <c r="E132" s="34">
        <v>220</v>
      </c>
      <c r="F132" s="34">
        <v>115</v>
      </c>
      <c r="G132" s="34">
        <v>340</v>
      </c>
      <c r="H132" s="34">
        <f t="shared" si="151"/>
        <v>675</v>
      </c>
      <c r="I132" s="35">
        <f t="shared" si="152"/>
        <v>431.46</v>
      </c>
      <c r="J132" s="18">
        <f>IF(H132&gt;=0,LARGE($H$128:$H$163,5),0)</f>
        <v>1125</v>
      </c>
      <c r="K132" s="18">
        <f t="shared" si="153"/>
        <v>0</v>
      </c>
      <c r="L132" s="35">
        <f>MAX(AD132:AH132)</f>
        <v>0</v>
      </c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8"/>
      <c r="AD132" s="6">
        <f t="shared" si="156"/>
        <v>0</v>
      </c>
      <c r="AE132" s="6">
        <f t="shared" si="157"/>
        <v>0</v>
      </c>
      <c r="AF132" s="6">
        <f t="shared" si="158"/>
        <v>0</v>
      </c>
      <c r="AG132" s="6">
        <f t="shared" si="159"/>
        <v>0</v>
      </c>
      <c r="AH132" s="6">
        <f t="shared" si="160"/>
        <v>0</v>
      </c>
      <c r="AI132" s="6">
        <f t="shared" si="161"/>
        <v>0</v>
      </c>
      <c r="AJ132" s="6">
        <f t="shared" si="162"/>
        <v>0</v>
      </c>
      <c r="AK132" s="6">
        <f t="shared" si="163"/>
        <v>0</v>
      </c>
      <c r="AL132" s="6">
        <f t="shared" si="164"/>
        <v>0</v>
      </c>
      <c r="AM132" s="6">
        <f t="shared" si="165"/>
        <v>0</v>
      </c>
      <c r="AN132" s="8"/>
      <c r="AO132" s="6" t="str">
        <f t="shared" si="127"/>
        <v/>
      </c>
      <c r="AP132" s="6">
        <f>J132</f>
        <v>1125</v>
      </c>
      <c r="AQ132" s="6" t="str">
        <f>IF(H132&gt;0,LOOKUP(C132,'counts-boys'!A$1:A$16,'counts-boys'!C$1:C$16),0)</f>
        <v>LEX</v>
      </c>
      <c r="AR132" s="6">
        <f t="shared" si="166"/>
        <v>0</v>
      </c>
      <c r="AS132" s="6">
        <f t="shared" si="167"/>
        <v>0</v>
      </c>
      <c r="AT132" s="6">
        <f t="shared" si="168"/>
        <v>0</v>
      </c>
      <c r="AU132" s="6">
        <f t="shared" si="169"/>
        <v>0</v>
      </c>
      <c r="AV132" s="6">
        <f t="shared" si="170"/>
        <v>0</v>
      </c>
      <c r="AW132" s="8"/>
      <c r="AX132" s="18" t="str">
        <f t="shared" si="154"/>
        <v/>
      </c>
      <c r="AY132" s="18" t="str">
        <f t="shared" si="154"/>
        <v/>
      </c>
      <c r="AZ132" s="18" t="str">
        <f t="shared" si="154"/>
        <v/>
      </c>
      <c r="BA132" s="18" t="str">
        <f t="shared" si="154"/>
        <v/>
      </c>
      <c r="BB132" s="18" t="str">
        <f t="shared" si="154"/>
        <v/>
      </c>
      <c r="BC132" s="18" t="str">
        <f t="shared" si="154"/>
        <v/>
      </c>
      <c r="BD132" s="18" t="str">
        <f t="shared" si="154"/>
        <v/>
      </c>
      <c r="BE132" s="18">
        <f t="shared" si="155"/>
        <v>0</v>
      </c>
      <c r="BF132" s="18" t="str">
        <f t="shared" si="155"/>
        <v/>
      </c>
      <c r="BG132" s="18" t="str">
        <f t="shared" si="155"/>
        <v/>
      </c>
      <c r="BH132" s="18" t="str">
        <f t="shared" si="155"/>
        <v/>
      </c>
      <c r="BI132" s="18" t="str">
        <f t="shared" si="154"/>
        <v/>
      </c>
      <c r="BJ132" s="18" t="str">
        <f t="shared" si="154"/>
        <v/>
      </c>
      <c r="BK132" s="18" t="str">
        <f t="shared" si="154"/>
        <v/>
      </c>
      <c r="BL132" s="18" t="str">
        <f t="shared" si="154"/>
        <v/>
      </c>
      <c r="BM132" s="18" t="str">
        <f t="shared" si="154"/>
        <v/>
      </c>
      <c r="BN132" s="8"/>
      <c r="BO132" s="8"/>
      <c r="BP132" s="8"/>
      <c r="BQ132" s="8"/>
      <c r="BR132" s="8"/>
      <c r="BS132" s="8"/>
    </row>
    <row r="133" spans="1:71" x14ac:dyDescent="0.2">
      <c r="A133" s="44"/>
      <c r="B133" s="32" t="s">
        <v>146</v>
      </c>
      <c r="C133" s="91" t="s">
        <v>106</v>
      </c>
      <c r="D133" s="53">
        <v>175.8</v>
      </c>
      <c r="E133" s="34">
        <v>215</v>
      </c>
      <c r="F133" s="34">
        <v>125</v>
      </c>
      <c r="G133" s="34">
        <v>295</v>
      </c>
      <c r="H133" s="34">
        <f t="shared" si="151"/>
        <v>635</v>
      </c>
      <c r="I133" s="35">
        <f t="shared" si="152"/>
        <v>404.17749999999995</v>
      </c>
      <c r="J133" s="36"/>
      <c r="K133" s="18">
        <f t="shared" si="153"/>
        <v>0</v>
      </c>
      <c r="L133" s="35">
        <f>MAX(AD133:AH133)</f>
        <v>0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8"/>
      <c r="AD133" s="6">
        <f t="shared" si="156"/>
        <v>0</v>
      </c>
      <c r="AE133" s="6">
        <f t="shared" si="157"/>
        <v>0</v>
      </c>
      <c r="AF133" s="6">
        <f t="shared" si="158"/>
        <v>0</v>
      </c>
      <c r="AG133" s="6">
        <f t="shared" si="159"/>
        <v>0</v>
      </c>
      <c r="AH133" s="6">
        <f t="shared" si="160"/>
        <v>0</v>
      </c>
      <c r="AI133" s="6">
        <f t="shared" si="161"/>
        <v>0</v>
      </c>
      <c r="AJ133" s="6">
        <f t="shared" si="162"/>
        <v>0</v>
      </c>
      <c r="AK133" s="6">
        <f t="shared" si="163"/>
        <v>0</v>
      </c>
      <c r="AL133" s="6">
        <f t="shared" si="164"/>
        <v>0</v>
      </c>
      <c r="AM133" s="6">
        <f t="shared" si="165"/>
        <v>0</v>
      </c>
      <c r="AN133" s="8"/>
      <c r="AO133" s="6" t="str">
        <f t="shared" si="127"/>
        <v/>
      </c>
      <c r="AP133" s="8"/>
      <c r="AQ133" s="6" t="str">
        <f>IF(H133&gt;0,LOOKUP(C133,'counts-boys'!A$1:A$16,'counts-boys'!C$1:C$16),0)</f>
        <v>CP</v>
      </c>
      <c r="AR133" s="6">
        <f t="shared" si="166"/>
        <v>0</v>
      </c>
      <c r="AS133" s="6">
        <f t="shared" si="167"/>
        <v>0</v>
      </c>
      <c r="AT133" s="6">
        <f t="shared" si="168"/>
        <v>0</v>
      </c>
      <c r="AU133" s="6">
        <f t="shared" si="169"/>
        <v>0</v>
      </c>
      <c r="AV133" s="6">
        <f t="shared" si="170"/>
        <v>0</v>
      </c>
      <c r="AW133" s="8"/>
      <c r="AX133" s="18" t="str">
        <f t="shared" si="154"/>
        <v/>
      </c>
      <c r="AY133" s="18" t="str">
        <f t="shared" si="154"/>
        <v/>
      </c>
      <c r="AZ133" s="18" t="str">
        <f t="shared" si="154"/>
        <v/>
      </c>
      <c r="BA133" s="18" t="str">
        <f t="shared" si="154"/>
        <v/>
      </c>
      <c r="BB133" s="18" t="str">
        <f t="shared" si="154"/>
        <v/>
      </c>
      <c r="BC133" s="18" t="str">
        <f t="shared" si="154"/>
        <v/>
      </c>
      <c r="BD133" s="18" t="str">
        <f t="shared" si="154"/>
        <v/>
      </c>
      <c r="BE133" s="18" t="str">
        <f t="shared" si="155"/>
        <v/>
      </c>
      <c r="BF133" s="18" t="str">
        <f t="shared" si="155"/>
        <v/>
      </c>
      <c r="BG133" s="18" t="str">
        <f t="shared" si="155"/>
        <v/>
      </c>
      <c r="BH133" s="18" t="str">
        <f t="shared" si="155"/>
        <v/>
      </c>
      <c r="BI133" s="18" t="str">
        <f t="shared" si="154"/>
        <v/>
      </c>
      <c r="BJ133" s="18">
        <f t="shared" si="154"/>
        <v>0</v>
      </c>
      <c r="BK133" s="18" t="str">
        <f t="shared" si="154"/>
        <v/>
      </c>
      <c r="BL133" s="18" t="str">
        <f t="shared" si="154"/>
        <v/>
      </c>
      <c r="BM133" s="18" t="str">
        <f t="shared" si="154"/>
        <v/>
      </c>
      <c r="BN133" s="8"/>
      <c r="BO133" s="8"/>
      <c r="BP133" s="8"/>
      <c r="BQ133" s="8"/>
      <c r="BR133" s="8"/>
      <c r="BS133" s="8"/>
    </row>
    <row r="134" spans="1:71" x14ac:dyDescent="0.2">
      <c r="A134" s="44" t="s">
        <v>196</v>
      </c>
      <c r="B134" s="32" t="s">
        <v>122</v>
      </c>
      <c r="C134" s="91" t="s">
        <v>42</v>
      </c>
      <c r="D134" s="53">
        <v>176.2</v>
      </c>
      <c r="E134" s="34">
        <v>0</v>
      </c>
      <c r="F134" s="34">
        <v>135</v>
      </c>
      <c r="G134" s="34">
        <v>350</v>
      </c>
      <c r="H134" s="34">
        <f t="shared" ref="H134:H146" si="171">SUM(E134:G134)</f>
        <v>485</v>
      </c>
      <c r="I134" s="35">
        <f t="shared" si="152"/>
        <v>307.44150000000002</v>
      </c>
      <c r="J134" s="36"/>
      <c r="K134" s="18">
        <f t="shared" ref="K134:K146" si="172">MAX(AI134:AM134)</f>
        <v>0</v>
      </c>
      <c r="L134" s="35">
        <f t="shared" ref="L134:L146" si="173">MAX(AD134:AH134)</f>
        <v>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8"/>
      <c r="AD134" s="6">
        <f t="shared" ref="AD134:AD146" si="174">IF(H134&gt;0,IF(H134&gt;=$J$132,1,AE134),0)</f>
        <v>0</v>
      </c>
      <c r="AE134" s="6">
        <f t="shared" ref="AE134:AE146" si="175">IF(H134&gt;0,IF(H134&gt;=$J$131,2,AF134),0)</f>
        <v>0</v>
      </c>
      <c r="AF134" s="6">
        <f t="shared" ref="AF134:AF146" si="176">IF(H134&gt;0,IF(H134&gt;=$J$130,3,AG134),0)</f>
        <v>0</v>
      </c>
      <c r="AG134" s="6">
        <f t="shared" ref="AG134:AG146" si="177">IF(H134&gt;0,IF(H134&gt;=$J$129,5,AH134),0)</f>
        <v>0</v>
      </c>
      <c r="AH134" s="6">
        <f t="shared" ref="AH134:AH146" si="178">IF(H134&gt;0,IF(H134&gt;=$J$128,7,0),0)</f>
        <v>0</v>
      </c>
      <c r="AI134" s="6">
        <f t="shared" ref="AI134:AI146" si="179">IF(L134=7,1,AJ134)</f>
        <v>0</v>
      </c>
      <c r="AJ134" s="6">
        <f t="shared" ref="AJ134:AJ146" si="180">IF(L134=5,2,AK134)</f>
        <v>0</v>
      </c>
      <c r="AK134" s="6">
        <f t="shared" ref="AK134:AK146" si="181">IF(L134=3,3,AL134)</f>
        <v>0</v>
      </c>
      <c r="AL134" s="6">
        <f t="shared" ref="AL134:AL146" si="182">IF(L134=2,4,AM134)</f>
        <v>0</v>
      </c>
      <c r="AM134" s="6">
        <f t="shared" ref="AM134:AM146" si="183">IF(L134=1,5,0)</f>
        <v>0</v>
      </c>
      <c r="AN134" s="8"/>
      <c r="AO134" s="6">
        <f t="shared" ref="AO134:AO146" si="184">IF(A134="*",H134,"")</f>
        <v>485</v>
      </c>
      <c r="AP134" s="8"/>
      <c r="AQ134" s="6" t="str">
        <f>IF(H134&gt;0,LOOKUP(C134,'counts-boys'!A$1:A$16,'counts-boys'!C$1:C$16),0)</f>
        <v>BEN</v>
      </c>
      <c r="AR134" s="6">
        <f t="shared" ref="AR134:AR146" si="185">IF($A134="*",IF($H134&gt;0,IF($H134&gt;=$AP$132,1,AS134),0),0)</f>
        <v>0</v>
      </c>
      <c r="AS134" s="6">
        <f t="shared" ref="AS134:AS146" si="186">IF($A134="*",IF($H134&gt;0,IF($H134&gt;=$AP$131,2,AT134),0),0)</f>
        <v>0</v>
      </c>
      <c r="AT134" s="6">
        <f t="shared" ref="AT134:AT146" si="187">IF($A134="*",IF($H134&gt;0,IF($H134&gt;=$AP$130,3,AU134),0),0)</f>
        <v>0</v>
      </c>
      <c r="AU134" s="6">
        <f t="shared" ref="AU134:AU146" si="188">IF($A134="*",IF($H134&gt;0,IF($H134&gt;=$AP$129,5,AV134),0),0)</f>
        <v>0</v>
      </c>
      <c r="AV134" s="6">
        <f t="shared" si="170"/>
        <v>0</v>
      </c>
      <c r="AW134" s="8"/>
      <c r="AX134" s="18" t="str">
        <f t="shared" si="154"/>
        <v/>
      </c>
      <c r="AY134" s="18">
        <f t="shared" si="154"/>
        <v>0</v>
      </c>
      <c r="AZ134" s="18" t="str">
        <f t="shared" si="154"/>
        <v/>
      </c>
      <c r="BA134" s="18" t="str">
        <f t="shared" si="154"/>
        <v/>
      </c>
      <c r="BB134" s="18" t="str">
        <f t="shared" si="154"/>
        <v/>
      </c>
      <c r="BC134" s="18" t="str">
        <f t="shared" si="154"/>
        <v/>
      </c>
      <c r="BD134" s="18" t="str">
        <f t="shared" si="154"/>
        <v/>
      </c>
      <c r="BE134" s="18" t="str">
        <f t="shared" si="155"/>
        <v/>
      </c>
      <c r="BF134" s="18" t="str">
        <f t="shared" si="155"/>
        <v/>
      </c>
      <c r="BG134" s="18" t="str">
        <f t="shared" si="155"/>
        <v/>
      </c>
      <c r="BH134" s="18" t="str">
        <f t="shared" si="155"/>
        <v/>
      </c>
      <c r="BI134" s="18" t="str">
        <f t="shared" si="154"/>
        <v/>
      </c>
      <c r="BJ134" s="18" t="str">
        <f t="shared" si="154"/>
        <v/>
      </c>
      <c r="BK134" s="18" t="str">
        <f t="shared" si="154"/>
        <v/>
      </c>
      <c r="BL134" s="18" t="str">
        <f t="shared" si="154"/>
        <v/>
      </c>
      <c r="BM134" s="18" t="str">
        <f t="shared" si="154"/>
        <v/>
      </c>
      <c r="BN134" s="8"/>
      <c r="BO134" s="8"/>
      <c r="BP134" s="8"/>
      <c r="BQ134" s="8"/>
      <c r="BR134" s="8"/>
      <c r="BS134" s="8"/>
    </row>
    <row r="135" spans="1:71" x14ac:dyDescent="0.2">
      <c r="A135" s="8"/>
      <c r="B135" s="32" t="s">
        <v>253</v>
      </c>
      <c r="C135" s="91" t="s">
        <v>45</v>
      </c>
      <c r="D135" s="53">
        <v>176.8</v>
      </c>
      <c r="E135" s="34">
        <v>175</v>
      </c>
      <c r="F135" s="34">
        <v>120</v>
      </c>
      <c r="G135" s="34">
        <v>225</v>
      </c>
      <c r="H135" s="34">
        <f t="shared" si="171"/>
        <v>520</v>
      </c>
      <c r="I135" s="35">
        <f t="shared" si="152"/>
        <v>329.62799999999999</v>
      </c>
      <c r="J135" s="36"/>
      <c r="K135" s="18">
        <f t="shared" si="172"/>
        <v>0</v>
      </c>
      <c r="L135" s="35">
        <f t="shared" si="173"/>
        <v>0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8"/>
      <c r="AD135" s="6">
        <f t="shared" si="174"/>
        <v>0</v>
      </c>
      <c r="AE135" s="6">
        <f t="shared" si="175"/>
        <v>0</v>
      </c>
      <c r="AF135" s="6">
        <f t="shared" si="176"/>
        <v>0</v>
      </c>
      <c r="AG135" s="6">
        <f t="shared" si="177"/>
        <v>0</v>
      </c>
      <c r="AH135" s="6">
        <f t="shared" si="178"/>
        <v>0</v>
      </c>
      <c r="AI135" s="6">
        <f t="shared" si="179"/>
        <v>0</v>
      </c>
      <c r="AJ135" s="6">
        <f t="shared" si="180"/>
        <v>0</v>
      </c>
      <c r="AK135" s="6">
        <f t="shared" si="181"/>
        <v>0</v>
      </c>
      <c r="AL135" s="6">
        <f t="shared" si="182"/>
        <v>0</v>
      </c>
      <c r="AM135" s="6">
        <f t="shared" si="183"/>
        <v>0</v>
      </c>
      <c r="AN135" s="8"/>
      <c r="AO135" s="6" t="str">
        <f t="shared" si="184"/>
        <v/>
      </c>
      <c r="AP135" s="8"/>
      <c r="AQ135" s="6" t="str">
        <f>IF(H135&gt;0,LOOKUP(C135,'counts-boys'!A$1:A$16,'counts-boys'!C$1:C$16),0)</f>
        <v>LEX</v>
      </c>
      <c r="AR135" s="6">
        <f t="shared" si="185"/>
        <v>0</v>
      </c>
      <c r="AS135" s="6">
        <f t="shared" si="186"/>
        <v>0</v>
      </c>
      <c r="AT135" s="6">
        <f t="shared" si="187"/>
        <v>0</v>
      </c>
      <c r="AU135" s="6">
        <f t="shared" si="188"/>
        <v>0</v>
      </c>
      <c r="AV135" s="6">
        <f t="shared" si="170"/>
        <v>0</v>
      </c>
      <c r="AW135" s="8"/>
      <c r="AX135" s="18" t="str">
        <f t="shared" si="154"/>
        <v/>
      </c>
      <c r="AY135" s="18" t="str">
        <f t="shared" si="154"/>
        <v/>
      </c>
      <c r="AZ135" s="18" t="str">
        <f t="shared" si="154"/>
        <v/>
      </c>
      <c r="BA135" s="18" t="str">
        <f t="shared" si="154"/>
        <v/>
      </c>
      <c r="BB135" s="18" t="str">
        <f t="shared" si="154"/>
        <v/>
      </c>
      <c r="BC135" s="18" t="str">
        <f t="shared" si="154"/>
        <v/>
      </c>
      <c r="BD135" s="18" t="str">
        <f t="shared" si="154"/>
        <v/>
      </c>
      <c r="BE135" s="18">
        <f t="shared" si="155"/>
        <v>0</v>
      </c>
      <c r="BF135" s="18" t="str">
        <f t="shared" si="155"/>
        <v/>
      </c>
      <c r="BG135" s="18" t="str">
        <f t="shared" si="155"/>
        <v/>
      </c>
      <c r="BH135" s="18" t="str">
        <f t="shared" si="155"/>
        <v/>
      </c>
      <c r="BI135" s="18" t="str">
        <f t="shared" si="154"/>
        <v/>
      </c>
      <c r="BJ135" s="18" t="str">
        <f t="shared" si="154"/>
        <v/>
      </c>
      <c r="BK135" s="18" t="str">
        <f t="shared" si="154"/>
        <v/>
      </c>
      <c r="BL135" s="18" t="str">
        <f t="shared" si="154"/>
        <v/>
      </c>
      <c r="BM135" s="18" t="str">
        <f t="shared" si="154"/>
        <v/>
      </c>
      <c r="BN135" s="8"/>
      <c r="BO135" s="8"/>
      <c r="BP135" s="8"/>
      <c r="BQ135" s="8"/>
      <c r="BR135" s="8"/>
      <c r="BS135" s="8"/>
    </row>
    <row r="136" spans="1:71" x14ac:dyDescent="0.2">
      <c r="A136" s="8" t="s">
        <v>196</v>
      </c>
      <c r="B136" s="32" t="s">
        <v>97</v>
      </c>
      <c r="C136" s="91" t="s">
        <v>57</v>
      </c>
      <c r="D136" s="53">
        <v>177.2</v>
      </c>
      <c r="E136" s="34">
        <v>295</v>
      </c>
      <c r="F136" s="34">
        <v>185</v>
      </c>
      <c r="G136" s="34">
        <v>335</v>
      </c>
      <c r="H136" s="34">
        <f t="shared" si="171"/>
        <v>815</v>
      </c>
      <c r="I136" s="35">
        <f t="shared" si="152"/>
        <v>514.5095</v>
      </c>
      <c r="J136" s="36"/>
      <c r="K136" s="18">
        <f t="shared" si="172"/>
        <v>0</v>
      </c>
      <c r="L136" s="35">
        <f t="shared" si="173"/>
        <v>0</v>
      </c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8"/>
      <c r="AD136" s="6">
        <f t="shared" si="174"/>
        <v>0</v>
      </c>
      <c r="AE136" s="6">
        <f t="shared" si="175"/>
        <v>0</v>
      </c>
      <c r="AF136" s="6">
        <f t="shared" si="176"/>
        <v>0</v>
      </c>
      <c r="AG136" s="6">
        <f t="shared" si="177"/>
        <v>0</v>
      </c>
      <c r="AH136" s="6">
        <f t="shared" si="178"/>
        <v>0</v>
      </c>
      <c r="AI136" s="6">
        <f t="shared" si="179"/>
        <v>0</v>
      </c>
      <c r="AJ136" s="6">
        <f t="shared" si="180"/>
        <v>0</v>
      </c>
      <c r="AK136" s="6">
        <f t="shared" si="181"/>
        <v>0</v>
      </c>
      <c r="AL136" s="6">
        <f t="shared" si="182"/>
        <v>0</v>
      </c>
      <c r="AM136" s="6">
        <f t="shared" si="183"/>
        <v>0</v>
      </c>
      <c r="AN136" s="8"/>
      <c r="AO136" s="6">
        <f t="shared" si="184"/>
        <v>815</v>
      </c>
      <c r="AP136" s="8"/>
      <c r="AQ136" s="6" t="str">
        <f>IF(H136&gt;0,LOOKUP(C136,'counts-boys'!A$1:A$16,'counts-boys'!C$1:C$16),0)</f>
        <v>NP</v>
      </c>
      <c r="AR136" s="6">
        <f t="shared" si="185"/>
        <v>0</v>
      </c>
      <c r="AS136" s="6">
        <f t="shared" si="186"/>
        <v>0</v>
      </c>
      <c r="AT136" s="6">
        <f t="shared" si="187"/>
        <v>0</v>
      </c>
      <c r="AU136" s="6">
        <f t="shared" si="188"/>
        <v>0</v>
      </c>
      <c r="AV136" s="6">
        <f t="shared" si="170"/>
        <v>0</v>
      </c>
      <c r="AW136" s="8"/>
      <c r="AX136" s="18" t="str">
        <f t="shared" si="154"/>
        <v/>
      </c>
      <c r="AY136" s="18" t="str">
        <f t="shared" si="154"/>
        <v/>
      </c>
      <c r="AZ136" s="18" t="str">
        <f t="shared" si="154"/>
        <v/>
      </c>
      <c r="BA136" s="18" t="str">
        <f t="shared" si="154"/>
        <v/>
      </c>
      <c r="BB136" s="18" t="str">
        <f t="shared" si="154"/>
        <v/>
      </c>
      <c r="BC136" s="18" t="str">
        <f t="shared" si="154"/>
        <v/>
      </c>
      <c r="BD136" s="18" t="str">
        <f t="shared" si="154"/>
        <v/>
      </c>
      <c r="BE136" s="18" t="str">
        <f t="shared" si="155"/>
        <v/>
      </c>
      <c r="BF136" s="18" t="str">
        <f t="shared" si="155"/>
        <v/>
      </c>
      <c r="BG136" s="18" t="str">
        <f t="shared" si="155"/>
        <v/>
      </c>
      <c r="BH136" s="18">
        <f t="shared" si="155"/>
        <v>0</v>
      </c>
      <c r="BI136" s="18" t="str">
        <f t="shared" si="154"/>
        <v/>
      </c>
      <c r="BJ136" s="18" t="str">
        <f t="shared" si="154"/>
        <v/>
      </c>
      <c r="BK136" s="18" t="str">
        <f t="shared" si="154"/>
        <v/>
      </c>
      <c r="BL136" s="18" t="str">
        <f t="shared" si="154"/>
        <v/>
      </c>
      <c r="BM136" s="18" t="str">
        <f t="shared" si="154"/>
        <v/>
      </c>
      <c r="BN136" s="8"/>
      <c r="BO136" s="8"/>
      <c r="BP136" s="8"/>
      <c r="BQ136" s="8"/>
      <c r="BR136" s="8"/>
      <c r="BS136" s="8"/>
    </row>
    <row r="137" spans="1:71" x14ac:dyDescent="0.2">
      <c r="A137" s="8" t="s">
        <v>196</v>
      </c>
      <c r="B137" s="32" t="s">
        <v>235</v>
      </c>
      <c r="C137" s="91" t="s">
        <v>110</v>
      </c>
      <c r="D137" s="53">
        <v>177.3</v>
      </c>
      <c r="E137" s="34">
        <v>230</v>
      </c>
      <c r="F137" s="34">
        <v>205</v>
      </c>
      <c r="G137" s="34">
        <v>355</v>
      </c>
      <c r="H137" s="34">
        <f t="shared" si="171"/>
        <v>790</v>
      </c>
      <c r="I137" s="35">
        <f t="shared" si="152"/>
        <v>498.72699999999998</v>
      </c>
      <c r="J137" s="36"/>
      <c r="K137" s="18">
        <f t="shared" si="172"/>
        <v>0</v>
      </c>
      <c r="L137" s="35">
        <f t="shared" si="173"/>
        <v>0</v>
      </c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8"/>
      <c r="AD137" s="6">
        <f t="shared" si="174"/>
        <v>0</v>
      </c>
      <c r="AE137" s="6">
        <f t="shared" si="175"/>
        <v>0</v>
      </c>
      <c r="AF137" s="6">
        <f t="shared" si="176"/>
        <v>0</v>
      </c>
      <c r="AG137" s="6">
        <f t="shared" si="177"/>
        <v>0</v>
      </c>
      <c r="AH137" s="6">
        <f t="shared" si="178"/>
        <v>0</v>
      </c>
      <c r="AI137" s="6">
        <f t="shared" si="179"/>
        <v>0</v>
      </c>
      <c r="AJ137" s="6">
        <f t="shared" si="180"/>
        <v>0</v>
      </c>
      <c r="AK137" s="6">
        <f t="shared" si="181"/>
        <v>0</v>
      </c>
      <c r="AL137" s="6">
        <f t="shared" si="182"/>
        <v>0</v>
      </c>
      <c r="AM137" s="6">
        <f t="shared" si="183"/>
        <v>0</v>
      </c>
      <c r="AN137" s="8"/>
      <c r="AO137" s="6">
        <f t="shared" si="184"/>
        <v>790</v>
      </c>
      <c r="AP137" s="8"/>
      <c r="AQ137" s="6" t="str">
        <f>IF(H137&gt;0,LOOKUP(C137,'counts-boys'!A$1:A$16,'counts-boys'!C$1:C$16),0)</f>
        <v>ELK</v>
      </c>
      <c r="AR137" s="6">
        <f t="shared" si="185"/>
        <v>0</v>
      </c>
      <c r="AS137" s="6">
        <f t="shared" si="186"/>
        <v>0</v>
      </c>
      <c r="AT137" s="6">
        <f t="shared" si="187"/>
        <v>0</v>
      </c>
      <c r="AU137" s="6">
        <f t="shared" si="188"/>
        <v>0</v>
      </c>
      <c r="AV137" s="6">
        <f t="shared" si="170"/>
        <v>0</v>
      </c>
      <c r="AW137" s="8"/>
      <c r="AX137" s="18" t="str">
        <f t="shared" si="154"/>
        <v/>
      </c>
      <c r="AY137" s="18" t="str">
        <f t="shared" si="154"/>
        <v/>
      </c>
      <c r="AZ137" s="18" t="str">
        <f t="shared" si="154"/>
        <v/>
      </c>
      <c r="BA137" s="18" t="str">
        <f t="shared" si="154"/>
        <v/>
      </c>
      <c r="BB137" s="18" t="str">
        <f t="shared" si="154"/>
        <v/>
      </c>
      <c r="BC137" s="18">
        <f t="shared" si="154"/>
        <v>0</v>
      </c>
      <c r="BD137" s="18" t="str">
        <f t="shared" si="154"/>
        <v/>
      </c>
      <c r="BE137" s="18" t="str">
        <f t="shared" si="155"/>
        <v/>
      </c>
      <c r="BF137" s="18" t="str">
        <f t="shared" si="155"/>
        <v/>
      </c>
      <c r="BG137" s="18" t="str">
        <f t="shared" si="155"/>
        <v/>
      </c>
      <c r="BH137" s="18" t="str">
        <f t="shared" si="155"/>
        <v/>
      </c>
      <c r="BI137" s="18" t="str">
        <f t="shared" si="154"/>
        <v/>
      </c>
      <c r="BJ137" s="18" t="str">
        <f t="shared" si="154"/>
        <v/>
      </c>
      <c r="BK137" s="18" t="str">
        <f t="shared" si="154"/>
        <v/>
      </c>
      <c r="BL137" s="18" t="str">
        <f t="shared" si="154"/>
        <v/>
      </c>
      <c r="BM137" s="18" t="str">
        <f t="shared" si="154"/>
        <v/>
      </c>
      <c r="BN137" s="8"/>
      <c r="BO137" s="8"/>
      <c r="BP137" s="8"/>
      <c r="BQ137" s="8"/>
      <c r="BR137" s="8"/>
      <c r="BS137" s="8"/>
    </row>
    <row r="138" spans="1:71" x14ac:dyDescent="0.2">
      <c r="A138" s="8"/>
      <c r="B138" s="32" t="s">
        <v>251</v>
      </c>
      <c r="C138" s="91" t="s">
        <v>45</v>
      </c>
      <c r="D138" s="53">
        <v>179.8</v>
      </c>
      <c r="E138" s="34">
        <v>250</v>
      </c>
      <c r="F138" s="34">
        <v>170</v>
      </c>
      <c r="G138" s="34">
        <v>330</v>
      </c>
      <c r="H138" s="34">
        <f t="shared" si="171"/>
        <v>750</v>
      </c>
      <c r="I138" s="35">
        <f t="shared" si="152"/>
        <v>469.65</v>
      </c>
      <c r="J138" s="36"/>
      <c r="K138" s="18">
        <f t="shared" si="172"/>
        <v>0</v>
      </c>
      <c r="L138" s="35">
        <f t="shared" si="173"/>
        <v>0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8"/>
      <c r="AD138" s="6">
        <f t="shared" si="174"/>
        <v>0</v>
      </c>
      <c r="AE138" s="6">
        <f t="shared" si="175"/>
        <v>0</v>
      </c>
      <c r="AF138" s="6">
        <f t="shared" si="176"/>
        <v>0</v>
      </c>
      <c r="AG138" s="6">
        <f t="shared" si="177"/>
        <v>0</v>
      </c>
      <c r="AH138" s="6">
        <f t="shared" si="178"/>
        <v>0</v>
      </c>
      <c r="AI138" s="6">
        <f t="shared" si="179"/>
        <v>0</v>
      </c>
      <c r="AJ138" s="6">
        <f t="shared" si="180"/>
        <v>0</v>
      </c>
      <c r="AK138" s="6">
        <f t="shared" si="181"/>
        <v>0</v>
      </c>
      <c r="AL138" s="6">
        <f t="shared" si="182"/>
        <v>0</v>
      </c>
      <c r="AM138" s="6">
        <f t="shared" si="183"/>
        <v>0</v>
      </c>
      <c r="AN138" s="8"/>
      <c r="AO138" s="6" t="str">
        <f t="shared" si="184"/>
        <v/>
      </c>
      <c r="AP138" s="8"/>
      <c r="AQ138" s="6" t="str">
        <f>IF(H138&gt;0,LOOKUP(C138,'counts-boys'!A$1:A$16,'counts-boys'!C$1:C$16),0)</f>
        <v>LEX</v>
      </c>
      <c r="AR138" s="6">
        <f t="shared" si="185"/>
        <v>0</v>
      </c>
      <c r="AS138" s="6">
        <f t="shared" si="186"/>
        <v>0</v>
      </c>
      <c r="AT138" s="6">
        <f t="shared" si="187"/>
        <v>0</v>
      </c>
      <c r="AU138" s="6">
        <f t="shared" si="188"/>
        <v>0</v>
      </c>
      <c r="AV138" s="6">
        <f t="shared" si="170"/>
        <v>0</v>
      </c>
      <c r="AW138" s="8"/>
      <c r="AX138" s="18" t="str">
        <f t="shared" si="154"/>
        <v/>
      </c>
      <c r="AY138" s="18" t="str">
        <f t="shared" si="154"/>
        <v/>
      </c>
      <c r="AZ138" s="18" t="str">
        <f t="shared" si="154"/>
        <v/>
      </c>
      <c r="BA138" s="18" t="str">
        <f t="shared" si="154"/>
        <v/>
      </c>
      <c r="BB138" s="18" t="str">
        <f t="shared" si="154"/>
        <v/>
      </c>
      <c r="BC138" s="18" t="str">
        <f t="shared" si="154"/>
        <v/>
      </c>
      <c r="BD138" s="18" t="str">
        <f t="shared" si="154"/>
        <v/>
      </c>
      <c r="BE138" s="18">
        <f t="shared" si="155"/>
        <v>0</v>
      </c>
      <c r="BF138" s="18" t="str">
        <f t="shared" si="155"/>
        <v/>
      </c>
      <c r="BG138" s="18" t="str">
        <f t="shared" si="155"/>
        <v/>
      </c>
      <c r="BH138" s="18" t="str">
        <f t="shared" si="155"/>
        <v/>
      </c>
      <c r="BI138" s="18" t="str">
        <f t="shared" si="154"/>
        <v/>
      </c>
      <c r="BJ138" s="18" t="str">
        <f t="shared" si="154"/>
        <v/>
      </c>
      <c r="BK138" s="18" t="str">
        <f t="shared" si="154"/>
        <v/>
      </c>
      <c r="BL138" s="18" t="str">
        <f t="shared" si="154"/>
        <v/>
      </c>
      <c r="BM138" s="18" t="str">
        <f t="shared" si="154"/>
        <v/>
      </c>
      <c r="BN138" s="8"/>
      <c r="BO138" s="8"/>
      <c r="BP138" s="8"/>
      <c r="BQ138" s="8"/>
      <c r="BR138" s="8"/>
      <c r="BS138" s="8"/>
    </row>
    <row r="139" spans="1:71" x14ac:dyDescent="0.2">
      <c r="A139" s="44"/>
      <c r="B139" s="32" t="s">
        <v>135</v>
      </c>
      <c r="C139" s="33" t="s">
        <v>66</v>
      </c>
      <c r="D139" s="53">
        <v>168.7</v>
      </c>
      <c r="E139" s="34">
        <v>350</v>
      </c>
      <c r="F139" s="34">
        <v>215</v>
      </c>
      <c r="G139" s="34">
        <v>355</v>
      </c>
      <c r="H139" s="34">
        <f t="shared" si="171"/>
        <v>920</v>
      </c>
      <c r="I139" s="35">
        <f t="shared" si="152"/>
        <v>603.79600000000005</v>
      </c>
      <c r="J139" s="36"/>
      <c r="K139" s="18">
        <f t="shared" si="172"/>
        <v>0</v>
      </c>
      <c r="L139" s="35">
        <f t="shared" si="173"/>
        <v>0</v>
      </c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8"/>
      <c r="AD139" s="6">
        <f t="shared" si="174"/>
        <v>0</v>
      </c>
      <c r="AE139" s="6">
        <f t="shared" si="175"/>
        <v>0</v>
      </c>
      <c r="AF139" s="6">
        <f t="shared" si="176"/>
        <v>0</v>
      </c>
      <c r="AG139" s="6">
        <f t="shared" si="177"/>
        <v>0</v>
      </c>
      <c r="AH139" s="6">
        <f t="shared" si="178"/>
        <v>0</v>
      </c>
      <c r="AI139" s="6">
        <f t="shared" si="179"/>
        <v>0</v>
      </c>
      <c r="AJ139" s="6">
        <f t="shared" si="180"/>
        <v>0</v>
      </c>
      <c r="AK139" s="6">
        <f t="shared" si="181"/>
        <v>0</v>
      </c>
      <c r="AL139" s="6">
        <f t="shared" si="182"/>
        <v>0</v>
      </c>
      <c r="AM139" s="6">
        <f t="shared" si="183"/>
        <v>0</v>
      </c>
      <c r="AN139" s="8"/>
      <c r="AO139" s="6" t="str">
        <f t="shared" si="184"/>
        <v/>
      </c>
      <c r="AP139" s="8"/>
      <c r="AQ139" s="6" t="str">
        <f>IF(H139&gt;0,LOOKUP(C139,'counts-boys'!A$1:A$16,'counts-boys'!C$1:C$16),0)</f>
        <v>CRT</v>
      </c>
      <c r="AR139" s="6">
        <f t="shared" si="185"/>
        <v>0</v>
      </c>
      <c r="AS139" s="6">
        <f t="shared" si="186"/>
        <v>0</v>
      </c>
      <c r="AT139" s="6">
        <f t="shared" si="187"/>
        <v>0</v>
      </c>
      <c r="AU139" s="6">
        <f t="shared" si="188"/>
        <v>0</v>
      </c>
      <c r="AV139" s="6">
        <f t="shared" si="170"/>
        <v>0</v>
      </c>
      <c r="AW139" s="8"/>
      <c r="AX139" s="18" t="str">
        <f t="shared" si="154"/>
        <v/>
      </c>
      <c r="AY139" s="18" t="str">
        <f t="shared" si="154"/>
        <v/>
      </c>
      <c r="AZ139" s="18" t="str">
        <f t="shared" si="154"/>
        <v/>
      </c>
      <c r="BA139" s="18" t="str">
        <f t="shared" ref="AX139:BM154" si="189">IF($AQ139=BA$7,MAX($AR139:$AV139),"")</f>
        <v/>
      </c>
      <c r="BB139" s="18">
        <f t="shared" si="189"/>
        <v>0</v>
      </c>
      <c r="BC139" s="18" t="str">
        <f t="shared" si="189"/>
        <v/>
      </c>
      <c r="BD139" s="18" t="str">
        <f t="shared" si="189"/>
        <v/>
      </c>
      <c r="BE139" s="18" t="str">
        <f t="shared" si="189"/>
        <v/>
      </c>
      <c r="BF139" s="18" t="str">
        <f t="shared" si="189"/>
        <v/>
      </c>
      <c r="BG139" s="18" t="str">
        <f t="shared" si="189"/>
        <v/>
      </c>
      <c r="BH139" s="18" t="str">
        <f t="shared" si="189"/>
        <v/>
      </c>
      <c r="BI139" s="18" t="str">
        <f t="shared" si="189"/>
        <v/>
      </c>
      <c r="BJ139" s="18" t="str">
        <f t="shared" si="189"/>
        <v/>
      </c>
      <c r="BK139" s="18" t="str">
        <f t="shared" si="189"/>
        <v/>
      </c>
      <c r="BL139" s="18" t="str">
        <f t="shared" si="189"/>
        <v/>
      </c>
      <c r="BM139" s="18" t="str">
        <f t="shared" si="189"/>
        <v/>
      </c>
      <c r="BN139" s="8"/>
      <c r="BO139" s="8"/>
      <c r="BP139" s="8"/>
      <c r="BQ139" s="8"/>
      <c r="BR139" s="8"/>
      <c r="BS139" s="8"/>
    </row>
    <row r="140" spans="1:71" x14ac:dyDescent="0.2">
      <c r="A140" s="8" t="s">
        <v>196</v>
      </c>
      <c r="B140" s="32" t="s">
        <v>133</v>
      </c>
      <c r="C140" s="33" t="s">
        <v>44</v>
      </c>
      <c r="D140" s="53">
        <v>172.4</v>
      </c>
      <c r="E140" s="34">
        <v>330</v>
      </c>
      <c r="F140" s="34">
        <v>180</v>
      </c>
      <c r="G140" s="34">
        <v>380</v>
      </c>
      <c r="H140" s="34">
        <f t="shared" si="171"/>
        <v>890</v>
      </c>
      <c r="I140" s="35">
        <f t="shared" si="152"/>
        <v>573.78300000000002</v>
      </c>
      <c r="J140" s="36"/>
      <c r="K140" s="18">
        <f t="shared" si="172"/>
        <v>0</v>
      </c>
      <c r="L140" s="35">
        <f t="shared" si="173"/>
        <v>0</v>
      </c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8"/>
      <c r="AD140" s="6">
        <f t="shared" si="174"/>
        <v>0</v>
      </c>
      <c r="AE140" s="6">
        <f t="shared" si="175"/>
        <v>0</v>
      </c>
      <c r="AF140" s="6">
        <f t="shared" si="176"/>
        <v>0</v>
      </c>
      <c r="AG140" s="6">
        <f t="shared" si="177"/>
        <v>0</v>
      </c>
      <c r="AH140" s="6">
        <f t="shared" si="178"/>
        <v>0</v>
      </c>
      <c r="AI140" s="6">
        <f t="shared" si="179"/>
        <v>0</v>
      </c>
      <c r="AJ140" s="6">
        <f t="shared" si="180"/>
        <v>0</v>
      </c>
      <c r="AK140" s="6">
        <f t="shared" si="181"/>
        <v>0</v>
      </c>
      <c r="AL140" s="6">
        <f t="shared" si="182"/>
        <v>0</v>
      </c>
      <c r="AM140" s="6">
        <f t="shared" si="183"/>
        <v>0</v>
      </c>
      <c r="AN140" s="8"/>
      <c r="AO140" s="6">
        <f t="shared" si="184"/>
        <v>890</v>
      </c>
      <c r="AP140" s="8"/>
      <c r="AQ140" s="6" t="str">
        <f>IF(H140&gt;0,LOOKUP(C140,'counts-boys'!A$1:A$16,'counts-boys'!C$1:C$16),0)</f>
        <v>BT</v>
      </c>
      <c r="AR140" s="6">
        <f t="shared" si="185"/>
        <v>0</v>
      </c>
      <c r="AS140" s="6">
        <f t="shared" si="186"/>
        <v>0</v>
      </c>
      <c r="AT140" s="6">
        <f t="shared" si="187"/>
        <v>0</v>
      </c>
      <c r="AU140" s="6">
        <f t="shared" si="188"/>
        <v>0</v>
      </c>
      <c r="AV140" s="6">
        <f t="shared" si="170"/>
        <v>0</v>
      </c>
      <c r="AW140" s="8"/>
      <c r="AX140" s="18" t="str">
        <f t="shared" si="189"/>
        <v/>
      </c>
      <c r="AY140" s="18" t="str">
        <f t="shared" si="189"/>
        <v/>
      </c>
      <c r="AZ140" s="18">
        <f t="shared" si="189"/>
        <v>0</v>
      </c>
      <c r="BA140" s="18" t="str">
        <f t="shared" si="189"/>
        <v/>
      </c>
      <c r="BB140" s="18" t="str">
        <f t="shared" si="189"/>
        <v/>
      </c>
      <c r="BC140" s="18" t="str">
        <f t="shared" si="189"/>
        <v/>
      </c>
      <c r="BD140" s="18" t="str">
        <f t="shared" si="189"/>
        <v/>
      </c>
      <c r="BE140" s="18" t="str">
        <f t="shared" si="189"/>
        <v/>
      </c>
      <c r="BF140" s="18" t="str">
        <f t="shared" si="189"/>
        <v/>
      </c>
      <c r="BG140" s="18" t="str">
        <f t="shared" si="189"/>
        <v/>
      </c>
      <c r="BH140" s="18" t="str">
        <f t="shared" si="189"/>
        <v/>
      </c>
      <c r="BI140" s="18" t="str">
        <f t="shared" si="189"/>
        <v/>
      </c>
      <c r="BJ140" s="18" t="str">
        <f t="shared" si="189"/>
        <v/>
      </c>
      <c r="BK140" s="18" t="str">
        <f t="shared" si="189"/>
        <v/>
      </c>
      <c r="BL140" s="18" t="str">
        <f t="shared" si="189"/>
        <v/>
      </c>
      <c r="BM140" s="18" t="str">
        <f t="shared" si="189"/>
        <v/>
      </c>
      <c r="BN140" s="8"/>
      <c r="BO140" s="8"/>
      <c r="BP140" s="8"/>
      <c r="BQ140" s="8"/>
      <c r="BR140" s="8"/>
      <c r="BS140" s="8"/>
    </row>
    <row r="141" spans="1:71" x14ac:dyDescent="0.2">
      <c r="A141" s="44" t="s">
        <v>196</v>
      </c>
      <c r="B141" s="32" t="s">
        <v>283</v>
      </c>
      <c r="C141" s="33" t="s">
        <v>279</v>
      </c>
      <c r="D141" s="53">
        <v>173.9</v>
      </c>
      <c r="E141" s="34">
        <v>345</v>
      </c>
      <c r="F141" s="34">
        <v>230</v>
      </c>
      <c r="G141" s="34">
        <v>405</v>
      </c>
      <c r="H141" s="34">
        <f t="shared" si="171"/>
        <v>980</v>
      </c>
      <c r="I141" s="35">
        <f t="shared" si="152"/>
        <v>629.16</v>
      </c>
      <c r="J141" s="36"/>
      <c r="K141" s="18">
        <f t="shared" si="172"/>
        <v>0</v>
      </c>
      <c r="L141" s="35">
        <f t="shared" si="173"/>
        <v>0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8"/>
      <c r="AD141" s="6">
        <f t="shared" si="174"/>
        <v>0</v>
      </c>
      <c r="AE141" s="6">
        <f t="shared" si="175"/>
        <v>0</v>
      </c>
      <c r="AF141" s="6">
        <f t="shared" si="176"/>
        <v>0</v>
      </c>
      <c r="AG141" s="6">
        <f t="shared" si="177"/>
        <v>0</v>
      </c>
      <c r="AH141" s="6">
        <f t="shared" si="178"/>
        <v>0</v>
      </c>
      <c r="AI141" s="6">
        <f t="shared" si="179"/>
        <v>0</v>
      </c>
      <c r="AJ141" s="6">
        <f t="shared" si="180"/>
        <v>0</v>
      </c>
      <c r="AK141" s="6">
        <f t="shared" si="181"/>
        <v>0</v>
      </c>
      <c r="AL141" s="6">
        <f t="shared" si="182"/>
        <v>0</v>
      </c>
      <c r="AM141" s="6">
        <f t="shared" si="183"/>
        <v>0</v>
      </c>
      <c r="AN141" s="8"/>
      <c r="AO141" s="6">
        <f t="shared" si="184"/>
        <v>980</v>
      </c>
      <c r="AP141" s="8"/>
      <c r="AQ141" s="6" t="str">
        <f>IF(H141&gt;0,LOOKUP(C141,'counts-boys'!A$1:A$16,'counts-boys'!C$1:C$16),0)</f>
        <v>SEW</v>
      </c>
      <c r="AR141" s="6">
        <f t="shared" si="185"/>
        <v>0</v>
      </c>
      <c r="AS141" s="6">
        <f t="shared" si="186"/>
        <v>0</v>
      </c>
      <c r="AT141" s="6">
        <f t="shared" si="187"/>
        <v>0</v>
      </c>
      <c r="AU141" s="6">
        <f t="shared" si="188"/>
        <v>0</v>
      </c>
      <c r="AV141" s="6">
        <f t="shared" si="170"/>
        <v>0</v>
      </c>
      <c r="AW141" s="8"/>
      <c r="AX141" s="18" t="str">
        <f t="shared" si="189"/>
        <v/>
      </c>
      <c r="AY141" s="18" t="str">
        <f t="shared" si="189"/>
        <v/>
      </c>
      <c r="AZ141" s="18" t="str">
        <f t="shared" si="189"/>
        <v/>
      </c>
      <c r="BA141" s="18" t="str">
        <f t="shared" si="189"/>
        <v/>
      </c>
      <c r="BB141" s="18" t="str">
        <f t="shared" si="189"/>
        <v/>
      </c>
      <c r="BC141" s="18" t="str">
        <f t="shared" si="189"/>
        <v/>
      </c>
      <c r="BD141" s="18" t="str">
        <f t="shared" si="189"/>
        <v/>
      </c>
      <c r="BE141" s="18" t="str">
        <f t="shared" si="189"/>
        <v/>
      </c>
      <c r="BF141" s="18" t="str">
        <f t="shared" si="189"/>
        <v/>
      </c>
      <c r="BG141" s="18" t="str">
        <f t="shared" si="189"/>
        <v/>
      </c>
      <c r="BH141" s="18" t="str">
        <f t="shared" si="189"/>
        <v/>
      </c>
      <c r="BI141" s="18" t="str">
        <f t="shared" si="189"/>
        <v/>
      </c>
      <c r="BJ141" s="18" t="str">
        <f t="shared" si="189"/>
        <v/>
      </c>
      <c r="BK141" s="18">
        <f t="shared" si="189"/>
        <v>0</v>
      </c>
      <c r="BL141" s="18" t="str">
        <f t="shared" si="189"/>
        <v/>
      </c>
      <c r="BM141" s="18" t="str">
        <f t="shared" si="189"/>
        <v/>
      </c>
      <c r="BN141" s="8"/>
      <c r="BO141" s="8"/>
      <c r="BP141" s="8"/>
      <c r="BQ141" s="8"/>
      <c r="BR141" s="8"/>
      <c r="BS141" s="8"/>
    </row>
    <row r="142" spans="1:71" x14ac:dyDescent="0.2">
      <c r="A142" s="8"/>
      <c r="B142" s="32" t="s">
        <v>282</v>
      </c>
      <c r="C142" s="33" t="s">
        <v>279</v>
      </c>
      <c r="D142" s="53">
        <v>175.6</v>
      </c>
      <c r="E142" s="34">
        <v>415</v>
      </c>
      <c r="F142" s="34">
        <v>275</v>
      </c>
      <c r="G142" s="34">
        <v>435</v>
      </c>
      <c r="H142" s="34">
        <f t="shared" si="171"/>
        <v>1125</v>
      </c>
      <c r="I142" s="35">
        <f t="shared" si="152"/>
        <v>716.0625</v>
      </c>
      <c r="J142" s="36"/>
      <c r="K142" s="18">
        <f t="shared" si="172"/>
        <v>5</v>
      </c>
      <c r="L142" s="35">
        <f t="shared" si="173"/>
        <v>1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8"/>
      <c r="AD142" s="6">
        <f t="shared" si="174"/>
        <v>1</v>
      </c>
      <c r="AE142" s="6">
        <f t="shared" si="175"/>
        <v>0</v>
      </c>
      <c r="AF142" s="6">
        <f t="shared" si="176"/>
        <v>0</v>
      </c>
      <c r="AG142" s="6">
        <f t="shared" si="177"/>
        <v>0</v>
      </c>
      <c r="AH142" s="6">
        <f t="shared" si="178"/>
        <v>0</v>
      </c>
      <c r="AI142" s="6">
        <f t="shared" si="179"/>
        <v>5</v>
      </c>
      <c r="AJ142" s="6">
        <f t="shared" si="180"/>
        <v>5</v>
      </c>
      <c r="AK142" s="6">
        <f t="shared" si="181"/>
        <v>5</v>
      </c>
      <c r="AL142" s="6">
        <f t="shared" si="182"/>
        <v>5</v>
      </c>
      <c r="AM142" s="6">
        <f t="shared" si="183"/>
        <v>5</v>
      </c>
      <c r="AN142" s="8"/>
      <c r="AO142" s="6" t="str">
        <f t="shared" si="184"/>
        <v/>
      </c>
      <c r="AP142" s="8"/>
      <c r="AQ142" s="6" t="str">
        <f>IF(H142&gt;0,LOOKUP(C142,'counts-boys'!A$1:A$16,'counts-boys'!C$1:C$16),0)</f>
        <v>SEW</v>
      </c>
      <c r="AR142" s="6">
        <f t="shared" si="185"/>
        <v>0</v>
      </c>
      <c r="AS142" s="6">
        <f t="shared" si="186"/>
        <v>0</v>
      </c>
      <c r="AT142" s="6">
        <f t="shared" si="187"/>
        <v>0</v>
      </c>
      <c r="AU142" s="6">
        <f t="shared" si="188"/>
        <v>0</v>
      </c>
      <c r="AV142" s="6">
        <f t="shared" si="170"/>
        <v>0</v>
      </c>
      <c r="AW142" s="8"/>
      <c r="AX142" s="18" t="str">
        <f t="shared" si="189"/>
        <v/>
      </c>
      <c r="AY142" s="18" t="str">
        <f t="shared" si="189"/>
        <v/>
      </c>
      <c r="AZ142" s="18" t="str">
        <f t="shared" si="189"/>
        <v/>
      </c>
      <c r="BA142" s="18" t="str">
        <f t="shared" si="189"/>
        <v/>
      </c>
      <c r="BB142" s="18" t="str">
        <f t="shared" si="189"/>
        <v/>
      </c>
      <c r="BC142" s="18" t="str">
        <f t="shared" si="189"/>
        <v/>
      </c>
      <c r="BD142" s="18" t="str">
        <f t="shared" si="189"/>
        <v/>
      </c>
      <c r="BE142" s="18" t="str">
        <f t="shared" si="189"/>
        <v/>
      </c>
      <c r="BF142" s="18" t="str">
        <f t="shared" si="189"/>
        <v/>
      </c>
      <c r="BG142" s="18" t="str">
        <f t="shared" si="189"/>
        <v/>
      </c>
      <c r="BH142" s="18" t="str">
        <f t="shared" si="189"/>
        <v/>
      </c>
      <c r="BI142" s="18" t="str">
        <f t="shared" si="189"/>
        <v/>
      </c>
      <c r="BJ142" s="18" t="str">
        <f t="shared" si="189"/>
        <v/>
      </c>
      <c r="BK142" s="18">
        <f t="shared" si="189"/>
        <v>0</v>
      </c>
      <c r="BL142" s="18" t="str">
        <f t="shared" si="189"/>
        <v/>
      </c>
      <c r="BM142" s="18" t="str">
        <f t="shared" si="189"/>
        <v/>
      </c>
      <c r="BN142" s="8"/>
      <c r="BO142" s="8"/>
      <c r="BP142" s="8"/>
      <c r="BQ142" s="8"/>
      <c r="BR142" s="8"/>
      <c r="BS142" s="8"/>
    </row>
    <row r="143" spans="1:71" x14ac:dyDescent="0.2">
      <c r="A143" s="8" t="s">
        <v>196</v>
      </c>
      <c r="B143" s="32" t="s">
        <v>60</v>
      </c>
      <c r="C143" s="33" t="s">
        <v>43</v>
      </c>
      <c r="D143" s="53">
        <v>176.7</v>
      </c>
      <c r="E143" s="34">
        <v>335</v>
      </c>
      <c r="F143" s="34">
        <v>240</v>
      </c>
      <c r="G143" s="34">
        <v>360</v>
      </c>
      <c r="H143" s="34">
        <f t="shared" si="171"/>
        <v>935</v>
      </c>
      <c r="I143" s="35">
        <f t="shared" si="152"/>
        <v>592.69650000000001</v>
      </c>
      <c r="J143" s="36"/>
      <c r="K143" s="18">
        <f t="shared" si="172"/>
        <v>0</v>
      </c>
      <c r="L143" s="35">
        <f t="shared" si="173"/>
        <v>0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8"/>
      <c r="AD143" s="6">
        <f t="shared" si="174"/>
        <v>0</v>
      </c>
      <c r="AE143" s="6">
        <f t="shared" si="175"/>
        <v>0</v>
      </c>
      <c r="AF143" s="6">
        <f t="shared" si="176"/>
        <v>0</v>
      </c>
      <c r="AG143" s="6">
        <f t="shared" si="177"/>
        <v>0</v>
      </c>
      <c r="AH143" s="6">
        <f t="shared" si="178"/>
        <v>0</v>
      </c>
      <c r="AI143" s="6">
        <f t="shared" si="179"/>
        <v>0</v>
      </c>
      <c r="AJ143" s="6">
        <f t="shared" si="180"/>
        <v>0</v>
      </c>
      <c r="AK143" s="6">
        <f t="shared" si="181"/>
        <v>0</v>
      </c>
      <c r="AL143" s="6">
        <f t="shared" si="182"/>
        <v>0</v>
      </c>
      <c r="AM143" s="6">
        <f t="shared" si="183"/>
        <v>0</v>
      </c>
      <c r="AN143" s="8"/>
      <c r="AO143" s="6">
        <f t="shared" si="184"/>
        <v>935</v>
      </c>
      <c r="AP143" s="8"/>
      <c r="AQ143" s="6" t="str">
        <f>IF(H143&gt;0,LOOKUP(C143,'counts-boys'!A$1:A$16,'counts-boys'!C$1:C$16),0)</f>
        <v>SKU</v>
      </c>
      <c r="AR143" s="6">
        <f t="shared" si="185"/>
        <v>0</v>
      </c>
      <c r="AS143" s="6">
        <f t="shared" si="186"/>
        <v>0</v>
      </c>
      <c r="AT143" s="6">
        <f t="shared" si="187"/>
        <v>0</v>
      </c>
      <c r="AU143" s="6">
        <f t="shared" si="188"/>
        <v>0</v>
      </c>
      <c r="AV143" s="6">
        <f t="shared" si="170"/>
        <v>0</v>
      </c>
      <c r="AW143" s="8"/>
      <c r="AX143" s="18" t="str">
        <f t="shared" si="189"/>
        <v/>
      </c>
      <c r="AY143" s="18" t="str">
        <f t="shared" si="189"/>
        <v/>
      </c>
      <c r="AZ143" s="18" t="str">
        <f t="shared" si="189"/>
        <v/>
      </c>
      <c r="BA143" s="18" t="str">
        <f t="shared" si="189"/>
        <v/>
      </c>
      <c r="BB143" s="18" t="str">
        <f t="shared" si="189"/>
        <v/>
      </c>
      <c r="BC143" s="18" t="str">
        <f t="shared" si="189"/>
        <v/>
      </c>
      <c r="BD143" s="18" t="str">
        <f t="shared" si="189"/>
        <v/>
      </c>
      <c r="BE143" s="18" t="str">
        <f t="shared" si="189"/>
        <v/>
      </c>
      <c r="BF143" s="18" t="str">
        <f t="shared" si="189"/>
        <v/>
      </c>
      <c r="BG143" s="18" t="str">
        <f t="shared" si="189"/>
        <v/>
      </c>
      <c r="BH143" s="18" t="str">
        <f t="shared" si="189"/>
        <v/>
      </c>
      <c r="BI143" s="18" t="str">
        <f t="shared" si="189"/>
        <v/>
      </c>
      <c r="BJ143" s="18" t="str">
        <f t="shared" si="189"/>
        <v/>
      </c>
      <c r="BK143" s="18" t="str">
        <f t="shared" si="189"/>
        <v/>
      </c>
      <c r="BL143" s="18">
        <f t="shared" si="189"/>
        <v>0</v>
      </c>
      <c r="BM143" s="18" t="str">
        <f t="shared" si="189"/>
        <v/>
      </c>
      <c r="BN143" s="8"/>
      <c r="BO143" s="8"/>
      <c r="BP143" s="8"/>
      <c r="BQ143" s="8"/>
      <c r="BR143" s="8"/>
      <c r="BS143" s="8"/>
    </row>
    <row r="144" spans="1:71" x14ac:dyDescent="0.2">
      <c r="A144" s="8"/>
      <c r="B144" s="32" t="s">
        <v>269</v>
      </c>
      <c r="C144" s="33" t="s">
        <v>109</v>
      </c>
      <c r="D144" s="53">
        <v>177.6</v>
      </c>
      <c r="E144" s="34">
        <v>305</v>
      </c>
      <c r="F144" s="34">
        <v>200</v>
      </c>
      <c r="G144" s="34">
        <v>375</v>
      </c>
      <c r="H144" s="34">
        <f t="shared" si="171"/>
        <v>880</v>
      </c>
      <c r="I144" s="35">
        <f t="shared" si="152"/>
        <v>555.54399999999998</v>
      </c>
      <c r="J144" s="36"/>
      <c r="K144" s="18">
        <f t="shared" si="172"/>
        <v>0</v>
      </c>
      <c r="L144" s="35">
        <f t="shared" si="173"/>
        <v>0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8"/>
      <c r="AD144" s="6">
        <f t="shared" si="174"/>
        <v>0</v>
      </c>
      <c r="AE144" s="6">
        <f t="shared" si="175"/>
        <v>0</v>
      </c>
      <c r="AF144" s="6">
        <f t="shared" si="176"/>
        <v>0</v>
      </c>
      <c r="AG144" s="6">
        <f t="shared" si="177"/>
        <v>0</v>
      </c>
      <c r="AH144" s="6">
        <f t="shared" si="178"/>
        <v>0</v>
      </c>
      <c r="AI144" s="6">
        <f t="shared" si="179"/>
        <v>0</v>
      </c>
      <c r="AJ144" s="6">
        <f t="shared" si="180"/>
        <v>0</v>
      </c>
      <c r="AK144" s="6">
        <f t="shared" si="181"/>
        <v>0</v>
      </c>
      <c r="AL144" s="6">
        <f t="shared" si="182"/>
        <v>0</v>
      </c>
      <c r="AM144" s="6">
        <f t="shared" si="183"/>
        <v>0</v>
      </c>
      <c r="AN144" s="8"/>
      <c r="AO144" s="6" t="str">
        <f t="shared" si="184"/>
        <v/>
      </c>
      <c r="AP144" s="8"/>
      <c r="AQ144" s="6" t="str">
        <f>IF(H144&gt;0,LOOKUP(C144,'counts-boys'!A$1:A$16,'counts-boys'!C$1:C$16),0)</f>
        <v>PLV</v>
      </c>
      <c r="AR144" s="6">
        <f t="shared" si="185"/>
        <v>0</v>
      </c>
      <c r="AS144" s="6">
        <f t="shared" si="186"/>
        <v>0</v>
      </c>
      <c r="AT144" s="6">
        <f t="shared" si="187"/>
        <v>0</v>
      </c>
      <c r="AU144" s="6">
        <f t="shared" si="188"/>
        <v>0</v>
      </c>
      <c r="AV144" s="6">
        <f t="shared" si="170"/>
        <v>0</v>
      </c>
      <c r="AW144" s="8"/>
      <c r="AX144" s="18" t="str">
        <f t="shared" si="189"/>
        <v/>
      </c>
      <c r="AY144" s="18" t="str">
        <f t="shared" si="189"/>
        <v/>
      </c>
      <c r="AZ144" s="18" t="str">
        <f t="shared" si="189"/>
        <v/>
      </c>
      <c r="BA144" s="18" t="str">
        <f t="shared" si="189"/>
        <v/>
      </c>
      <c r="BB144" s="18" t="str">
        <f t="shared" si="189"/>
        <v/>
      </c>
      <c r="BC144" s="18" t="str">
        <f t="shared" si="189"/>
        <v/>
      </c>
      <c r="BD144" s="18" t="str">
        <f t="shared" si="189"/>
        <v/>
      </c>
      <c r="BE144" s="18" t="str">
        <f t="shared" si="189"/>
        <v/>
      </c>
      <c r="BF144" s="18" t="str">
        <f t="shared" si="189"/>
        <v/>
      </c>
      <c r="BG144" s="18" t="str">
        <f t="shared" si="189"/>
        <v/>
      </c>
      <c r="BH144" s="18" t="str">
        <f t="shared" si="189"/>
        <v/>
      </c>
      <c r="BI144" s="18">
        <f t="shared" si="189"/>
        <v>0</v>
      </c>
      <c r="BJ144" s="18" t="str">
        <f t="shared" si="189"/>
        <v/>
      </c>
      <c r="BK144" s="18" t="str">
        <f t="shared" si="189"/>
        <v/>
      </c>
      <c r="BL144" s="18" t="str">
        <f t="shared" si="189"/>
        <v/>
      </c>
      <c r="BM144" s="18" t="str">
        <f t="shared" si="189"/>
        <v/>
      </c>
      <c r="BN144" s="8"/>
      <c r="BO144" s="8"/>
      <c r="BP144" s="8"/>
      <c r="BQ144" s="8"/>
      <c r="BR144" s="8"/>
      <c r="BS144" s="8"/>
    </row>
    <row r="145" spans="1:71" x14ac:dyDescent="0.2">
      <c r="A145" s="8" t="s">
        <v>196</v>
      </c>
      <c r="B145" s="32" t="s">
        <v>234</v>
      </c>
      <c r="C145" s="33" t="s">
        <v>110</v>
      </c>
      <c r="D145" s="53">
        <v>177.6</v>
      </c>
      <c r="E145" s="34">
        <v>335</v>
      </c>
      <c r="F145" s="34">
        <v>175</v>
      </c>
      <c r="G145" s="34">
        <v>360</v>
      </c>
      <c r="H145" s="34">
        <f t="shared" si="171"/>
        <v>870</v>
      </c>
      <c r="I145" s="35">
        <f t="shared" si="152"/>
        <v>549.23099999999999</v>
      </c>
      <c r="J145" s="36"/>
      <c r="K145" s="18">
        <f t="shared" si="172"/>
        <v>0</v>
      </c>
      <c r="L145" s="35">
        <f t="shared" si="173"/>
        <v>0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8"/>
      <c r="AD145" s="6">
        <f t="shared" si="174"/>
        <v>0</v>
      </c>
      <c r="AE145" s="6">
        <f t="shared" si="175"/>
        <v>0</v>
      </c>
      <c r="AF145" s="6">
        <f t="shared" si="176"/>
        <v>0</v>
      </c>
      <c r="AG145" s="6">
        <f t="shared" si="177"/>
        <v>0</v>
      </c>
      <c r="AH145" s="6">
        <f t="shared" si="178"/>
        <v>0</v>
      </c>
      <c r="AI145" s="6">
        <f t="shared" si="179"/>
        <v>0</v>
      </c>
      <c r="AJ145" s="6">
        <f t="shared" si="180"/>
        <v>0</v>
      </c>
      <c r="AK145" s="6">
        <f t="shared" si="181"/>
        <v>0</v>
      </c>
      <c r="AL145" s="6">
        <f t="shared" si="182"/>
        <v>0</v>
      </c>
      <c r="AM145" s="6">
        <f t="shared" si="183"/>
        <v>0</v>
      </c>
      <c r="AN145" s="8"/>
      <c r="AO145" s="6">
        <f t="shared" si="184"/>
        <v>870</v>
      </c>
      <c r="AP145" s="8"/>
      <c r="AQ145" s="6" t="str">
        <f>IF(H145&gt;0,LOOKUP(C145,'counts-boys'!A$1:A$16,'counts-boys'!C$1:C$16),0)</f>
        <v>ELK</v>
      </c>
      <c r="AR145" s="6">
        <f t="shared" si="185"/>
        <v>0</v>
      </c>
      <c r="AS145" s="6">
        <f t="shared" si="186"/>
        <v>0</v>
      </c>
      <c r="AT145" s="6">
        <f t="shared" si="187"/>
        <v>0</v>
      </c>
      <c r="AU145" s="6">
        <f t="shared" si="188"/>
        <v>0</v>
      </c>
      <c r="AV145" s="6">
        <f t="shared" si="170"/>
        <v>0</v>
      </c>
      <c r="AW145" s="8"/>
      <c r="AX145" s="18" t="str">
        <f t="shared" si="189"/>
        <v/>
      </c>
      <c r="AY145" s="18" t="str">
        <f t="shared" si="189"/>
        <v/>
      </c>
      <c r="AZ145" s="18" t="str">
        <f t="shared" si="189"/>
        <v/>
      </c>
      <c r="BA145" s="18" t="str">
        <f t="shared" si="189"/>
        <v/>
      </c>
      <c r="BB145" s="18" t="str">
        <f t="shared" si="189"/>
        <v/>
      </c>
      <c r="BC145" s="18">
        <f t="shared" si="189"/>
        <v>0</v>
      </c>
      <c r="BD145" s="18" t="str">
        <f t="shared" si="189"/>
        <v/>
      </c>
      <c r="BE145" s="18" t="str">
        <f t="shared" si="189"/>
        <v/>
      </c>
      <c r="BF145" s="18" t="str">
        <f t="shared" si="189"/>
        <v/>
      </c>
      <c r="BG145" s="18" t="str">
        <f t="shared" si="189"/>
        <v/>
      </c>
      <c r="BH145" s="18" t="str">
        <f t="shared" si="189"/>
        <v/>
      </c>
      <c r="BI145" s="18" t="str">
        <f t="shared" si="189"/>
        <v/>
      </c>
      <c r="BJ145" s="18" t="str">
        <f t="shared" si="189"/>
        <v/>
      </c>
      <c r="BK145" s="18" t="str">
        <f t="shared" si="189"/>
        <v/>
      </c>
      <c r="BL145" s="18" t="str">
        <f t="shared" si="189"/>
        <v/>
      </c>
      <c r="BM145" s="18" t="str">
        <f t="shared" si="189"/>
        <v/>
      </c>
      <c r="BN145" s="8"/>
      <c r="BO145" s="8"/>
      <c r="BP145" s="8"/>
      <c r="BQ145" s="8"/>
      <c r="BR145" s="8"/>
      <c r="BS145" s="8"/>
    </row>
    <row r="146" spans="1:71" x14ac:dyDescent="0.2">
      <c r="A146" s="44"/>
      <c r="B146" s="32" t="s">
        <v>236</v>
      </c>
      <c r="C146" s="33" t="s">
        <v>110</v>
      </c>
      <c r="D146" s="53">
        <v>177.9</v>
      </c>
      <c r="E146" s="34">
        <v>355</v>
      </c>
      <c r="F146" s="34">
        <v>240</v>
      </c>
      <c r="G146" s="34">
        <v>440</v>
      </c>
      <c r="H146" s="34">
        <f t="shared" si="171"/>
        <v>1035</v>
      </c>
      <c r="I146" s="35">
        <f t="shared" si="152"/>
        <v>653.39549999999997</v>
      </c>
      <c r="J146" s="36"/>
      <c r="K146" s="18">
        <f t="shared" si="172"/>
        <v>0</v>
      </c>
      <c r="L146" s="35">
        <f t="shared" si="173"/>
        <v>0</v>
      </c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8"/>
      <c r="AD146" s="6">
        <f t="shared" si="174"/>
        <v>0</v>
      </c>
      <c r="AE146" s="6">
        <f t="shared" si="175"/>
        <v>0</v>
      </c>
      <c r="AF146" s="6">
        <f t="shared" si="176"/>
        <v>0</v>
      </c>
      <c r="AG146" s="6">
        <f t="shared" si="177"/>
        <v>0</v>
      </c>
      <c r="AH146" s="6">
        <f t="shared" si="178"/>
        <v>0</v>
      </c>
      <c r="AI146" s="6">
        <f t="shared" si="179"/>
        <v>0</v>
      </c>
      <c r="AJ146" s="6">
        <f t="shared" si="180"/>
        <v>0</v>
      </c>
      <c r="AK146" s="6">
        <f t="shared" si="181"/>
        <v>0</v>
      </c>
      <c r="AL146" s="6">
        <f t="shared" si="182"/>
        <v>0</v>
      </c>
      <c r="AM146" s="6">
        <f t="shared" si="183"/>
        <v>0</v>
      </c>
      <c r="AN146" s="8"/>
      <c r="AO146" s="6" t="str">
        <f t="shared" si="184"/>
        <v/>
      </c>
      <c r="AP146" s="8"/>
      <c r="AQ146" s="6" t="str">
        <f>IF(H146&gt;0,LOOKUP(C146,'counts-boys'!A$1:A$16,'counts-boys'!C$1:C$16),0)</f>
        <v>ELK</v>
      </c>
      <c r="AR146" s="6">
        <f t="shared" si="185"/>
        <v>0</v>
      </c>
      <c r="AS146" s="6">
        <f t="shared" si="186"/>
        <v>0</v>
      </c>
      <c r="AT146" s="6">
        <f t="shared" si="187"/>
        <v>0</v>
      </c>
      <c r="AU146" s="6">
        <f t="shared" si="188"/>
        <v>0</v>
      </c>
      <c r="AV146" s="6">
        <f t="shared" si="170"/>
        <v>0</v>
      </c>
      <c r="AW146" s="8"/>
      <c r="AX146" s="18" t="str">
        <f t="shared" si="189"/>
        <v/>
      </c>
      <c r="AY146" s="18" t="str">
        <f t="shared" si="189"/>
        <v/>
      </c>
      <c r="AZ146" s="18" t="str">
        <f t="shared" si="189"/>
        <v/>
      </c>
      <c r="BA146" s="18" t="str">
        <f t="shared" si="189"/>
        <v/>
      </c>
      <c r="BB146" s="18" t="str">
        <f t="shared" si="189"/>
        <v/>
      </c>
      <c r="BC146" s="18">
        <f t="shared" si="189"/>
        <v>0</v>
      </c>
      <c r="BD146" s="18" t="str">
        <f t="shared" si="189"/>
        <v/>
      </c>
      <c r="BE146" s="18" t="str">
        <f t="shared" si="189"/>
        <v/>
      </c>
      <c r="BF146" s="18" t="str">
        <f t="shared" si="189"/>
        <v/>
      </c>
      <c r="BG146" s="18" t="str">
        <f t="shared" si="189"/>
        <v/>
      </c>
      <c r="BH146" s="18" t="str">
        <f t="shared" si="189"/>
        <v/>
      </c>
      <c r="BI146" s="18" t="str">
        <f t="shared" si="189"/>
        <v/>
      </c>
      <c r="BJ146" s="18" t="str">
        <f t="shared" si="189"/>
        <v/>
      </c>
      <c r="BK146" s="18" t="str">
        <f t="shared" si="189"/>
        <v/>
      </c>
      <c r="BL146" s="18" t="str">
        <f t="shared" si="189"/>
        <v/>
      </c>
      <c r="BM146" s="18" t="str">
        <f t="shared" si="189"/>
        <v/>
      </c>
      <c r="BN146" s="8"/>
      <c r="BO146" s="8"/>
      <c r="BP146" s="8"/>
      <c r="BQ146" s="8"/>
      <c r="BR146" s="8"/>
      <c r="BS146" s="8"/>
    </row>
    <row r="147" spans="1:71" x14ac:dyDescent="0.2">
      <c r="A147" s="44" t="s">
        <v>196</v>
      </c>
      <c r="B147" s="32" t="s">
        <v>152</v>
      </c>
      <c r="C147" s="33" t="s">
        <v>45</v>
      </c>
      <c r="D147" s="53">
        <v>178.2</v>
      </c>
      <c r="E147" s="34">
        <v>370</v>
      </c>
      <c r="F147" s="34">
        <v>225</v>
      </c>
      <c r="G147" s="34">
        <v>465</v>
      </c>
      <c r="H147" s="34">
        <f t="shared" si="151"/>
        <v>1060</v>
      </c>
      <c r="I147" s="35">
        <f t="shared" si="152"/>
        <v>666.52800000000002</v>
      </c>
      <c r="J147" s="36"/>
      <c r="K147" s="18">
        <f t="shared" si="153"/>
        <v>0</v>
      </c>
      <c r="L147" s="35">
        <f>MAX(AD147:AH147)</f>
        <v>0</v>
      </c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8"/>
      <c r="AD147" s="6">
        <f t="shared" si="156"/>
        <v>0</v>
      </c>
      <c r="AE147" s="6">
        <f t="shared" si="157"/>
        <v>0</v>
      </c>
      <c r="AF147" s="6">
        <f t="shared" si="158"/>
        <v>0</v>
      </c>
      <c r="AG147" s="6">
        <f t="shared" si="159"/>
        <v>0</v>
      </c>
      <c r="AH147" s="6">
        <f t="shared" si="160"/>
        <v>0</v>
      </c>
      <c r="AI147" s="6">
        <f t="shared" si="161"/>
        <v>0</v>
      </c>
      <c r="AJ147" s="6">
        <f t="shared" si="162"/>
        <v>0</v>
      </c>
      <c r="AK147" s="6">
        <f t="shared" si="163"/>
        <v>0</v>
      </c>
      <c r="AL147" s="6">
        <f t="shared" si="164"/>
        <v>0</v>
      </c>
      <c r="AM147" s="6">
        <f t="shared" si="165"/>
        <v>0</v>
      </c>
      <c r="AN147" s="8"/>
      <c r="AO147" s="6">
        <f t="shared" si="127"/>
        <v>1060</v>
      </c>
      <c r="AP147" s="8"/>
      <c r="AQ147" s="6" t="str">
        <f>IF(H147&gt;0,LOOKUP(C147,'counts-boys'!A$1:A$16,'counts-boys'!C$1:C$16),0)</f>
        <v>LEX</v>
      </c>
      <c r="AR147" s="6">
        <f t="shared" si="166"/>
        <v>0</v>
      </c>
      <c r="AS147" s="6">
        <f t="shared" si="167"/>
        <v>0</v>
      </c>
      <c r="AT147" s="6">
        <f t="shared" si="168"/>
        <v>0</v>
      </c>
      <c r="AU147" s="6">
        <f t="shared" si="169"/>
        <v>0</v>
      </c>
      <c r="AV147" s="6">
        <f t="shared" si="170"/>
        <v>0</v>
      </c>
      <c r="AW147" s="8"/>
      <c r="AX147" s="18" t="str">
        <f t="shared" si="154"/>
        <v/>
      </c>
      <c r="AY147" s="18" t="str">
        <f t="shared" si="154"/>
        <v/>
      </c>
      <c r="AZ147" s="18" t="str">
        <f t="shared" si="154"/>
        <v/>
      </c>
      <c r="BA147" s="18" t="str">
        <f t="shared" si="154"/>
        <v/>
      </c>
      <c r="BB147" s="18" t="str">
        <f t="shared" si="154"/>
        <v/>
      </c>
      <c r="BC147" s="18" t="str">
        <f t="shared" si="154"/>
        <v/>
      </c>
      <c r="BD147" s="18" t="str">
        <f t="shared" si="154"/>
        <v/>
      </c>
      <c r="BE147" s="18">
        <f t="shared" si="189"/>
        <v>0</v>
      </c>
      <c r="BF147" s="18" t="str">
        <f t="shared" si="189"/>
        <v/>
      </c>
      <c r="BG147" s="18" t="str">
        <f t="shared" si="189"/>
        <v/>
      </c>
      <c r="BH147" s="18" t="str">
        <f t="shared" si="189"/>
        <v/>
      </c>
      <c r="BI147" s="18" t="str">
        <f t="shared" si="154"/>
        <v/>
      </c>
      <c r="BJ147" s="18" t="str">
        <f t="shared" si="154"/>
        <v/>
      </c>
      <c r="BK147" s="18" t="str">
        <f t="shared" si="154"/>
        <v/>
      </c>
      <c r="BL147" s="18" t="str">
        <f t="shared" si="154"/>
        <v/>
      </c>
      <c r="BM147" s="18" t="str">
        <f t="shared" si="154"/>
        <v/>
      </c>
      <c r="BN147" s="8"/>
      <c r="BO147" s="8"/>
      <c r="BP147" s="8"/>
      <c r="BQ147" s="8"/>
      <c r="BR147" s="8"/>
      <c r="BS147" s="8"/>
    </row>
    <row r="148" spans="1:71" x14ac:dyDescent="0.2">
      <c r="A148" s="44"/>
      <c r="B148" s="32" t="s">
        <v>145</v>
      </c>
      <c r="C148" s="33" t="s">
        <v>106</v>
      </c>
      <c r="D148" s="53">
        <v>178.7</v>
      </c>
      <c r="E148" s="34">
        <v>320</v>
      </c>
      <c r="F148" s="34">
        <v>215</v>
      </c>
      <c r="G148" s="34">
        <v>360</v>
      </c>
      <c r="H148" s="34">
        <f t="shared" ref="H148:H154" si="190">SUM(E148:G148)</f>
        <v>895</v>
      </c>
      <c r="I148" s="35">
        <f t="shared" si="152"/>
        <v>562.77600000000007</v>
      </c>
      <c r="J148" s="36"/>
      <c r="K148" s="18">
        <f t="shared" si="153"/>
        <v>0</v>
      </c>
      <c r="L148" s="35">
        <f t="shared" ref="L148:L154" si="191">MAX(AD148:AH148)</f>
        <v>0</v>
      </c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8"/>
      <c r="AD148" s="6">
        <f t="shared" si="156"/>
        <v>0</v>
      </c>
      <c r="AE148" s="6">
        <f t="shared" si="157"/>
        <v>0</v>
      </c>
      <c r="AF148" s="6">
        <f t="shared" si="158"/>
        <v>0</v>
      </c>
      <c r="AG148" s="6">
        <f t="shared" si="159"/>
        <v>0</v>
      </c>
      <c r="AH148" s="6">
        <f t="shared" si="160"/>
        <v>0</v>
      </c>
      <c r="AI148" s="6">
        <f t="shared" si="161"/>
        <v>0</v>
      </c>
      <c r="AJ148" s="6">
        <f t="shared" si="162"/>
        <v>0</v>
      </c>
      <c r="AK148" s="6">
        <f t="shared" si="163"/>
        <v>0</v>
      </c>
      <c r="AL148" s="6">
        <f t="shared" si="164"/>
        <v>0</v>
      </c>
      <c r="AM148" s="6">
        <f t="shared" si="165"/>
        <v>0</v>
      </c>
      <c r="AN148" s="8"/>
      <c r="AO148" s="6" t="str">
        <f t="shared" si="127"/>
        <v/>
      </c>
      <c r="AP148" s="8"/>
      <c r="AQ148" s="6" t="str">
        <f>IF(H148&gt;0,LOOKUP(C148,'counts-boys'!A$1:A$16,'counts-boys'!C$1:C$16),0)</f>
        <v>CP</v>
      </c>
      <c r="AR148" s="6">
        <f t="shared" si="166"/>
        <v>0</v>
      </c>
      <c r="AS148" s="6">
        <f t="shared" si="167"/>
        <v>0</v>
      </c>
      <c r="AT148" s="6">
        <f t="shared" si="168"/>
        <v>0</v>
      </c>
      <c r="AU148" s="6">
        <f t="shared" si="169"/>
        <v>0</v>
      </c>
      <c r="AV148" s="6">
        <f t="shared" si="170"/>
        <v>0</v>
      </c>
      <c r="AW148" s="8"/>
      <c r="AX148" s="18" t="str">
        <f t="shared" si="154"/>
        <v/>
      </c>
      <c r="AY148" s="18" t="str">
        <f t="shared" si="154"/>
        <v/>
      </c>
      <c r="AZ148" s="18" t="str">
        <f t="shared" si="154"/>
        <v/>
      </c>
      <c r="BA148" s="18" t="str">
        <f t="shared" si="154"/>
        <v/>
      </c>
      <c r="BB148" s="18" t="str">
        <f t="shared" si="154"/>
        <v/>
      </c>
      <c r="BC148" s="18" t="str">
        <f t="shared" si="154"/>
        <v/>
      </c>
      <c r="BD148" s="18" t="str">
        <f t="shared" si="154"/>
        <v/>
      </c>
      <c r="BE148" s="18" t="str">
        <f t="shared" si="189"/>
        <v/>
      </c>
      <c r="BF148" s="18" t="str">
        <f t="shared" si="189"/>
        <v/>
      </c>
      <c r="BG148" s="18" t="str">
        <f t="shared" si="189"/>
        <v/>
      </c>
      <c r="BH148" s="18" t="str">
        <f t="shared" si="189"/>
        <v/>
      </c>
      <c r="BI148" s="18" t="str">
        <f t="shared" si="154"/>
        <v/>
      </c>
      <c r="BJ148" s="18">
        <f t="shared" si="154"/>
        <v>0</v>
      </c>
      <c r="BK148" s="18" t="str">
        <f t="shared" si="154"/>
        <v/>
      </c>
      <c r="BL148" s="18" t="str">
        <f t="shared" si="154"/>
        <v/>
      </c>
      <c r="BM148" s="18" t="str">
        <f t="shared" si="154"/>
        <v/>
      </c>
      <c r="BN148" s="8"/>
      <c r="BO148" s="8"/>
      <c r="BP148" s="8"/>
      <c r="BQ148" s="8"/>
      <c r="BR148" s="8"/>
      <c r="BS148" s="8"/>
    </row>
    <row r="149" spans="1:71" x14ac:dyDescent="0.2">
      <c r="A149" s="8"/>
      <c r="B149" s="32" t="s">
        <v>82</v>
      </c>
      <c r="C149" s="33" t="s">
        <v>106</v>
      </c>
      <c r="D149" s="53">
        <v>179.2</v>
      </c>
      <c r="E149" s="34">
        <v>340</v>
      </c>
      <c r="F149" s="34">
        <v>185</v>
      </c>
      <c r="G149" s="34">
        <v>370</v>
      </c>
      <c r="H149" s="34">
        <f t="shared" si="190"/>
        <v>895</v>
      </c>
      <c r="I149" s="35">
        <f t="shared" si="152"/>
        <v>560.44899999999996</v>
      </c>
      <c r="J149" s="36"/>
      <c r="K149" s="18">
        <f t="shared" si="153"/>
        <v>0</v>
      </c>
      <c r="L149" s="35">
        <f t="shared" si="191"/>
        <v>0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8"/>
      <c r="AD149" s="6">
        <f t="shared" si="156"/>
        <v>0</v>
      </c>
      <c r="AE149" s="6">
        <f t="shared" si="157"/>
        <v>0</v>
      </c>
      <c r="AF149" s="6">
        <f t="shared" si="158"/>
        <v>0</v>
      </c>
      <c r="AG149" s="6">
        <f t="shared" si="159"/>
        <v>0</v>
      </c>
      <c r="AH149" s="6">
        <f t="shared" si="160"/>
        <v>0</v>
      </c>
      <c r="AI149" s="6">
        <f t="shared" si="161"/>
        <v>0</v>
      </c>
      <c r="AJ149" s="6">
        <f t="shared" si="162"/>
        <v>0</v>
      </c>
      <c r="AK149" s="6">
        <f t="shared" si="163"/>
        <v>0</v>
      </c>
      <c r="AL149" s="6">
        <f t="shared" si="164"/>
        <v>0</v>
      </c>
      <c r="AM149" s="6">
        <f t="shared" si="165"/>
        <v>0</v>
      </c>
      <c r="AN149" s="8"/>
      <c r="AO149" s="6" t="str">
        <f t="shared" si="127"/>
        <v/>
      </c>
      <c r="AP149" s="8"/>
      <c r="AQ149" s="6" t="str">
        <f>IF(H149&gt;0,LOOKUP(C149,'counts-boys'!A$1:A$16,'counts-boys'!C$1:C$16),0)</f>
        <v>CP</v>
      </c>
      <c r="AR149" s="6">
        <f t="shared" si="166"/>
        <v>0</v>
      </c>
      <c r="AS149" s="6">
        <f t="shared" si="167"/>
        <v>0</v>
      </c>
      <c r="AT149" s="6">
        <f t="shared" si="168"/>
        <v>0</v>
      </c>
      <c r="AU149" s="6">
        <f t="shared" si="169"/>
        <v>0</v>
      </c>
      <c r="AV149" s="6">
        <f t="shared" si="170"/>
        <v>0</v>
      </c>
      <c r="AW149" s="8"/>
      <c r="AX149" s="18" t="str">
        <f t="shared" si="154"/>
        <v/>
      </c>
      <c r="AY149" s="18" t="str">
        <f t="shared" si="154"/>
        <v/>
      </c>
      <c r="AZ149" s="18" t="str">
        <f t="shared" si="154"/>
        <v/>
      </c>
      <c r="BA149" s="18" t="str">
        <f t="shared" si="154"/>
        <v/>
      </c>
      <c r="BB149" s="18" t="str">
        <f t="shared" si="154"/>
        <v/>
      </c>
      <c r="BC149" s="18" t="str">
        <f t="shared" si="154"/>
        <v/>
      </c>
      <c r="BD149" s="18" t="str">
        <f t="shared" si="154"/>
        <v/>
      </c>
      <c r="BE149" s="18" t="str">
        <f t="shared" si="189"/>
        <v/>
      </c>
      <c r="BF149" s="18" t="str">
        <f t="shared" si="189"/>
        <v/>
      </c>
      <c r="BG149" s="18" t="str">
        <f t="shared" si="189"/>
        <v/>
      </c>
      <c r="BH149" s="18" t="str">
        <f t="shared" si="189"/>
        <v/>
      </c>
      <c r="BI149" s="18" t="str">
        <f t="shared" si="154"/>
        <v/>
      </c>
      <c r="BJ149" s="18">
        <f t="shared" si="154"/>
        <v>0</v>
      </c>
      <c r="BK149" s="18" t="str">
        <f t="shared" si="154"/>
        <v/>
      </c>
      <c r="BL149" s="18" t="str">
        <f t="shared" si="154"/>
        <v/>
      </c>
      <c r="BM149" s="18" t="str">
        <f t="shared" si="154"/>
        <v/>
      </c>
      <c r="BN149" s="8"/>
      <c r="BO149" s="8"/>
      <c r="BP149" s="8"/>
      <c r="BQ149" s="8"/>
      <c r="BR149" s="8"/>
      <c r="BS149" s="8"/>
    </row>
    <row r="150" spans="1:71" x14ac:dyDescent="0.2">
      <c r="A150" s="8" t="s">
        <v>196</v>
      </c>
      <c r="B150" s="32" t="s">
        <v>83</v>
      </c>
      <c r="C150" s="33" t="s">
        <v>109</v>
      </c>
      <c r="D150" s="53">
        <v>179.5</v>
      </c>
      <c r="E150" s="34">
        <v>345</v>
      </c>
      <c r="F150" s="34">
        <v>210</v>
      </c>
      <c r="G150" s="34">
        <v>450</v>
      </c>
      <c r="H150" s="34">
        <f t="shared" si="190"/>
        <v>1005</v>
      </c>
      <c r="I150" s="35">
        <f t="shared" si="152"/>
        <v>629.33100000000002</v>
      </c>
      <c r="J150" s="36"/>
      <c r="K150" s="18">
        <f t="shared" si="153"/>
        <v>0</v>
      </c>
      <c r="L150" s="35">
        <f t="shared" si="191"/>
        <v>0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8"/>
      <c r="AD150" s="6">
        <f t="shared" si="156"/>
        <v>0</v>
      </c>
      <c r="AE150" s="6">
        <f t="shared" si="157"/>
        <v>0</v>
      </c>
      <c r="AF150" s="6">
        <f t="shared" si="158"/>
        <v>0</v>
      </c>
      <c r="AG150" s="6">
        <f t="shared" si="159"/>
        <v>0</v>
      </c>
      <c r="AH150" s="6">
        <f t="shared" si="160"/>
        <v>0</v>
      </c>
      <c r="AI150" s="6">
        <f t="shared" si="161"/>
        <v>0</v>
      </c>
      <c r="AJ150" s="6">
        <f t="shared" si="162"/>
        <v>0</v>
      </c>
      <c r="AK150" s="6">
        <f t="shared" si="163"/>
        <v>0</v>
      </c>
      <c r="AL150" s="6">
        <f t="shared" si="164"/>
        <v>0</v>
      </c>
      <c r="AM150" s="6">
        <f t="shared" si="165"/>
        <v>0</v>
      </c>
      <c r="AN150" s="8"/>
      <c r="AO150" s="6">
        <f t="shared" si="127"/>
        <v>1005</v>
      </c>
      <c r="AP150" s="8"/>
      <c r="AQ150" s="6" t="str">
        <f>IF(H150&gt;0,LOOKUP(C150,'counts-boys'!A$1:A$16,'counts-boys'!C$1:C$16),0)</f>
        <v>PLV</v>
      </c>
      <c r="AR150" s="6">
        <f t="shared" si="166"/>
        <v>0</v>
      </c>
      <c r="AS150" s="6">
        <f t="shared" si="167"/>
        <v>0</v>
      </c>
      <c r="AT150" s="6">
        <f t="shared" si="168"/>
        <v>0</v>
      </c>
      <c r="AU150" s="6">
        <f t="shared" si="169"/>
        <v>0</v>
      </c>
      <c r="AV150" s="6">
        <f t="shared" si="170"/>
        <v>0</v>
      </c>
      <c r="AW150" s="8"/>
      <c r="AX150" s="18" t="str">
        <f t="shared" si="154"/>
        <v/>
      </c>
      <c r="AY150" s="18" t="str">
        <f t="shared" si="154"/>
        <v/>
      </c>
      <c r="AZ150" s="18" t="str">
        <f t="shared" si="154"/>
        <v/>
      </c>
      <c r="BA150" s="18" t="str">
        <f t="shared" si="154"/>
        <v/>
      </c>
      <c r="BB150" s="18" t="str">
        <f t="shared" si="154"/>
        <v/>
      </c>
      <c r="BC150" s="18" t="str">
        <f t="shared" si="154"/>
        <v/>
      </c>
      <c r="BD150" s="18" t="str">
        <f t="shared" si="154"/>
        <v/>
      </c>
      <c r="BE150" s="18" t="str">
        <f t="shared" si="189"/>
        <v/>
      </c>
      <c r="BF150" s="18" t="str">
        <f t="shared" si="189"/>
        <v/>
      </c>
      <c r="BG150" s="18" t="str">
        <f t="shared" si="189"/>
        <v/>
      </c>
      <c r="BH150" s="18" t="str">
        <f t="shared" si="189"/>
        <v/>
      </c>
      <c r="BI150" s="18">
        <f t="shared" si="154"/>
        <v>0</v>
      </c>
      <c r="BJ150" s="18" t="str">
        <f t="shared" si="154"/>
        <v/>
      </c>
      <c r="BK150" s="18" t="str">
        <f t="shared" si="154"/>
        <v/>
      </c>
      <c r="BL150" s="18" t="str">
        <f t="shared" si="154"/>
        <v/>
      </c>
      <c r="BM150" s="18" t="str">
        <f t="shared" si="154"/>
        <v/>
      </c>
      <c r="BN150" s="8"/>
      <c r="BO150" s="8"/>
      <c r="BP150" s="8"/>
      <c r="BQ150" s="8"/>
      <c r="BR150" s="8"/>
      <c r="BS150" s="8"/>
    </row>
    <row r="151" spans="1:71" x14ac:dyDescent="0.2">
      <c r="A151" s="8" t="s">
        <v>196</v>
      </c>
      <c r="B151" s="32" t="s">
        <v>130</v>
      </c>
      <c r="C151" s="91" t="s">
        <v>106</v>
      </c>
      <c r="D151" s="53">
        <v>173.1</v>
      </c>
      <c r="E151" s="34">
        <v>440</v>
      </c>
      <c r="F151" s="34">
        <v>250</v>
      </c>
      <c r="G151" s="34">
        <v>470</v>
      </c>
      <c r="H151" s="34">
        <f t="shared" si="190"/>
        <v>1160</v>
      </c>
      <c r="I151" s="35">
        <f t="shared" si="152"/>
        <v>744.72</v>
      </c>
      <c r="J151" s="36"/>
      <c r="K151" s="18">
        <f t="shared" si="153"/>
        <v>4</v>
      </c>
      <c r="L151" s="35">
        <f t="shared" si="191"/>
        <v>2</v>
      </c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8"/>
      <c r="AD151" s="6">
        <f t="shared" si="156"/>
        <v>1</v>
      </c>
      <c r="AE151" s="6">
        <f t="shared" si="157"/>
        <v>2</v>
      </c>
      <c r="AF151" s="6">
        <f t="shared" si="158"/>
        <v>0</v>
      </c>
      <c r="AG151" s="6">
        <f t="shared" si="159"/>
        <v>0</v>
      </c>
      <c r="AH151" s="6">
        <f t="shared" si="160"/>
        <v>0</v>
      </c>
      <c r="AI151" s="6">
        <f t="shared" si="161"/>
        <v>4</v>
      </c>
      <c r="AJ151" s="6">
        <f t="shared" si="162"/>
        <v>4</v>
      </c>
      <c r="AK151" s="6">
        <f t="shared" si="163"/>
        <v>4</v>
      </c>
      <c r="AL151" s="6">
        <f t="shared" si="164"/>
        <v>4</v>
      </c>
      <c r="AM151" s="6">
        <f t="shared" si="165"/>
        <v>0</v>
      </c>
      <c r="AN151" s="8"/>
      <c r="AO151" s="6">
        <f t="shared" si="127"/>
        <v>1160</v>
      </c>
      <c r="AP151" s="8"/>
      <c r="AQ151" s="6" t="str">
        <f>IF(H151&gt;0,LOOKUP(C151,'counts-boys'!A$1:A$16,'counts-boys'!C$1:C$16),0)</f>
        <v>CP</v>
      </c>
      <c r="AR151" s="6">
        <f t="shared" si="166"/>
        <v>1</v>
      </c>
      <c r="AS151" s="6">
        <f t="shared" si="167"/>
        <v>2</v>
      </c>
      <c r="AT151" s="6">
        <f t="shared" si="168"/>
        <v>0</v>
      </c>
      <c r="AU151" s="6">
        <f t="shared" si="169"/>
        <v>0</v>
      </c>
      <c r="AV151" s="6">
        <f t="shared" si="170"/>
        <v>0</v>
      </c>
      <c r="AW151" s="8"/>
      <c r="AX151" s="18" t="str">
        <f t="shared" si="154"/>
        <v/>
      </c>
      <c r="AY151" s="18" t="str">
        <f t="shared" si="154"/>
        <v/>
      </c>
      <c r="AZ151" s="18" t="str">
        <f t="shared" si="154"/>
        <v/>
      </c>
      <c r="BA151" s="18" t="str">
        <f t="shared" si="154"/>
        <v/>
      </c>
      <c r="BB151" s="18" t="str">
        <f t="shared" si="154"/>
        <v/>
      </c>
      <c r="BC151" s="18" t="str">
        <f t="shared" si="154"/>
        <v/>
      </c>
      <c r="BD151" s="18" t="str">
        <f t="shared" si="154"/>
        <v/>
      </c>
      <c r="BE151" s="18" t="str">
        <f t="shared" si="189"/>
        <v/>
      </c>
      <c r="BF151" s="18" t="str">
        <f t="shared" si="189"/>
        <v/>
      </c>
      <c r="BG151" s="18" t="str">
        <f t="shared" si="189"/>
        <v/>
      </c>
      <c r="BH151" s="18" t="str">
        <f t="shared" si="189"/>
        <v/>
      </c>
      <c r="BI151" s="18" t="str">
        <f t="shared" si="154"/>
        <v/>
      </c>
      <c r="BJ151" s="18">
        <f t="shared" si="154"/>
        <v>2</v>
      </c>
      <c r="BK151" s="18" t="str">
        <f t="shared" si="154"/>
        <v/>
      </c>
      <c r="BL151" s="18" t="str">
        <f t="shared" si="154"/>
        <v/>
      </c>
      <c r="BM151" s="18" t="str">
        <f t="shared" si="154"/>
        <v/>
      </c>
      <c r="BN151" s="8"/>
      <c r="BO151" s="8"/>
      <c r="BP151" s="8"/>
      <c r="BQ151" s="8"/>
      <c r="BR151" s="8"/>
      <c r="BS151" s="8"/>
    </row>
    <row r="152" spans="1:71" x14ac:dyDescent="0.2">
      <c r="A152" s="8" t="s">
        <v>196</v>
      </c>
      <c r="B152" s="32" t="s">
        <v>267</v>
      </c>
      <c r="C152" s="91" t="s">
        <v>109</v>
      </c>
      <c r="D152" s="53">
        <v>173.2</v>
      </c>
      <c r="E152" s="34">
        <v>375</v>
      </c>
      <c r="F152" s="34">
        <v>240</v>
      </c>
      <c r="G152" s="34">
        <v>385</v>
      </c>
      <c r="H152" s="34">
        <f t="shared" si="190"/>
        <v>1000</v>
      </c>
      <c r="I152" s="35">
        <f t="shared" si="152"/>
        <v>642</v>
      </c>
      <c r="J152" s="36"/>
      <c r="K152" s="18">
        <f t="shared" si="153"/>
        <v>0</v>
      </c>
      <c r="L152" s="35">
        <f t="shared" si="191"/>
        <v>0</v>
      </c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8"/>
      <c r="AD152" s="6">
        <f t="shared" si="156"/>
        <v>0</v>
      </c>
      <c r="AE152" s="6">
        <f t="shared" si="157"/>
        <v>0</v>
      </c>
      <c r="AF152" s="6">
        <f t="shared" si="158"/>
        <v>0</v>
      </c>
      <c r="AG152" s="6">
        <f t="shared" si="159"/>
        <v>0</v>
      </c>
      <c r="AH152" s="6">
        <f t="shared" si="160"/>
        <v>0</v>
      </c>
      <c r="AI152" s="6">
        <f t="shared" si="161"/>
        <v>0</v>
      </c>
      <c r="AJ152" s="6">
        <f t="shared" si="162"/>
        <v>0</v>
      </c>
      <c r="AK152" s="6">
        <f t="shared" si="163"/>
        <v>0</v>
      </c>
      <c r="AL152" s="6">
        <f t="shared" si="164"/>
        <v>0</v>
      </c>
      <c r="AM152" s="6">
        <f t="shared" si="165"/>
        <v>0</v>
      </c>
      <c r="AN152" s="8"/>
      <c r="AO152" s="6">
        <f t="shared" si="127"/>
        <v>1000</v>
      </c>
      <c r="AP152" s="8"/>
      <c r="AQ152" s="6" t="str">
        <f>IF(H152&gt;0,LOOKUP(C152,'counts-boys'!A$1:A$16,'counts-boys'!C$1:C$16),0)</f>
        <v>PLV</v>
      </c>
      <c r="AR152" s="6">
        <f t="shared" si="166"/>
        <v>0</v>
      </c>
      <c r="AS152" s="6">
        <f t="shared" si="167"/>
        <v>0</v>
      </c>
      <c r="AT152" s="6">
        <f t="shared" si="168"/>
        <v>0</v>
      </c>
      <c r="AU152" s="6">
        <f t="shared" si="169"/>
        <v>0</v>
      </c>
      <c r="AV152" s="6">
        <f t="shared" si="170"/>
        <v>0</v>
      </c>
      <c r="AW152" s="8"/>
      <c r="AX152" s="18" t="str">
        <f t="shared" si="154"/>
        <v/>
      </c>
      <c r="AY152" s="18" t="str">
        <f t="shared" si="154"/>
        <v/>
      </c>
      <c r="AZ152" s="18" t="str">
        <f t="shared" si="154"/>
        <v/>
      </c>
      <c r="BA152" s="18" t="str">
        <f t="shared" si="154"/>
        <v/>
      </c>
      <c r="BB152" s="18" t="str">
        <f t="shared" si="154"/>
        <v/>
      </c>
      <c r="BC152" s="18" t="str">
        <f t="shared" si="154"/>
        <v/>
      </c>
      <c r="BD152" s="18" t="str">
        <f t="shared" si="154"/>
        <v/>
      </c>
      <c r="BE152" s="18" t="str">
        <f t="shared" si="189"/>
        <v/>
      </c>
      <c r="BF152" s="18" t="str">
        <f t="shared" si="189"/>
        <v/>
      </c>
      <c r="BG152" s="18" t="str">
        <f t="shared" si="189"/>
        <v/>
      </c>
      <c r="BH152" s="18" t="str">
        <f t="shared" si="189"/>
        <v/>
      </c>
      <c r="BI152" s="18">
        <f t="shared" si="154"/>
        <v>0</v>
      </c>
      <c r="BJ152" s="18" t="str">
        <f t="shared" si="154"/>
        <v/>
      </c>
      <c r="BK152" s="18" t="str">
        <f t="shared" si="154"/>
        <v/>
      </c>
      <c r="BL152" s="18" t="str">
        <f t="shared" si="154"/>
        <v/>
      </c>
      <c r="BM152" s="18" t="str">
        <f t="shared" si="154"/>
        <v/>
      </c>
      <c r="BN152" s="8"/>
      <c r="BO152" s="8"/>
      <c r="BP152" s="8"/>
      <c r="BQ152" s="8"/>
      <c r="BR152" s="8"/>
      <c r="BS152" s="8"/>
    </row>
    <row r="153" spans="1:71" x14ac:dyDescent="0.2">
      <c r="A153" s="8" t="s">
        <v>196</v>
      </c>
      <c r="B153" s="32" t="s">
        <v>138</v>
      </c>
      <c r="C153" s="91" t="s">
        <v>66</v>
      </c>
      <c r="D153" s="53">
        <v>174.9</v>
      </c>
      <c r="E153" s="34">
        <v>455</v>
      </c>
      <c r="F153" s="34">
        <v>255</v>
      </c>
      <c r="G153" s="34">
        <v>480</v>
      </c>
      <c r="H153" s="34">
        <f t="shared" si="190"/>
        <v>1190</v>
      </c>
      <c r="I153" s="35">
        <f t="shared" si="152"/>
        <v>760.64800000000002</v>
      </c>
      <c r="J153" s="36"/>
      <c r="K153" s="18">
        <f t="shared" si="153"/>
        <v>3</v>
      </c>
      <c r="L153" s="35">
        <f t="shared" si="191"/>
        <v>3</v>
      </c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8"/>
      <c r="AD153" s="6">
        <f t="shared" si="156"/>
        <v>1</v>
      </c>
      <c r="AE153" s="6">
        <f t="shared" si="157"/>
        <v>2</v>
      </c>
      <c r="AF153" s="6">
        <f t="shared" si="158"/>
        <v>3</v>
      </c>
      <c r="AG153" s="6">
        <f t="shared" si="159"/>
        <v>0</v>
      </c>
      <c r="AH153" s="6">
        <f t="shared" si="160"/>
        <v>0</v>
      </c>
      <c r="AI153" s="6">
        <f t="shared" si="161"/>
        <v>3</v>
      </c>
      <c r="AJ153" s="6">
        <f t="shared" si="162"/>
        <v>3</v>
      </c>
      <c r="AK153" s="6">
        <f t="shared" si="163"/>
        <v>3</v>
      </c>
      <c r="AL153" s="6">
        <f t="shared" si="164"/>
        <v>0</v>
      </c>
      <c r="AM153" s="6">
        <f t="shared" si="165"/>
        <v>0</v>
      </c>
      <c r="AN153" s="8"/>
      <c r="AO153" s="6">
        <f t="shared" si="127"/>
        <v>1190</v>
      </c>
      <c r="AP153" s="8"/>
      <c r="AQ153" s="6" t="str">
        <f>IF(H153&gt;0,LOOKUP(C153,'counts-boys'!A$1:A$16,'counts-boys'!C$1:C$16),0)</f>
        <v>CRT</v>
      </c>
      <c r="AR153" s="6">
        <f t="shared" si="166"/>
        <v>1</v>
      </c>
      <c r="AS153" s="6">
        <f t="shared" si="167"/>
        <v>2</v>
      </c>
      <c r="AT153" s="6">
        <f t="shared" si="168"/>
        <v>3</v>
      </c>
      <c r="AU153" s="6">
        <f t="shared" si="169"/>
        <v>0</v>
      </c>
      <c r="AV153" s="6">
        <f t="shared" si="170"/>
        <v>0</v>
      </c>
      <c r="AW153" s="8"/>
      <c r="AX153" s="18" t="str">
        <f t="shared" si="154"/>
        <v/>
      </c>
      <c r="AY153" s="18" t="str">
        <f t="shared" si="154"/>
        <v/>
      </c>
      <c r="AZ153" s="18" t="str">
        <f t="shared" si="154"/>
        <v/>
      </c>
      <c r="BA153" s="18" t="str">
        <f t="shared" si="154"/>
        <v/>
      </c>
      <c r="BB153" s="18">
        <f t="shared" si="154"/>
        <v>3</v>
      </c>
      <c r="BC153" s="18" t="str">
        <f t="shared" si="154"/>
        <v/>
      </c>
      <c r="BD153" s="18" t="str">
        <f t="shared" si="154"/>
        <v/>
      </c>
      <c r="BE153" s="18" t="str">
        <f t="shared" si="189"/>
        <v/>
      </c>
      <c r="BF153" s="18" t="str">
        <f t="shared" si="189"/>
        <v/>
      </c>
      <c r="BG153" s="18" t="str">
        <f t="shared" si="189"/>
        <v/>
      </c>
      <c r="BH153" s="18" t="str">
        <f t="shared" si="189"/>
        <v/>
      </c>
      <c r="BI153" s="18" t="str">
        <f t="shared" si="154"/>
        <v/>
      </c>
      <c r="BJ153" s="18" t="str">
        <f t="shared" si="154"/>
        <v/>
      </c>
      <c r="BK153" s="18" t="str">
        <f t="shared" si="154"/>
        <v/>
      </c>
      <c r="BL153" s="18" t="str">
        <f t="shared" si="154"/>
        <v/>
      </c>
      <c r="BM153" s="18" t="str">
        <f t="shared" si="154"/>
        <v/>
      </c>
      <c r="BN153" s="8"/>
      <c r="BO153" s="8"/>
      <c r="BP153" s="8"/>
      <c r="BQ153" s="8"/>
      <c r="BR153" s="8"/>
      <c r="BS153" s="8"/>
    </row>
    <row r="154" spans="1:71" x14ac:dyDescent="0.2">
      <c r="A154" s="44" t="s">
        <v>196</v>
      </c>
      <c r="B154" s="32" t="s">
        <v>216</v>
      </c>
      <c r="C154" s="91" t="s">
        <v>211</v>
      </c>
      <c r="D154" s="53">
        <v>175</v>
      </c>
      <c r="E154" s="34">
        <v>385</v>
      </c>
      <c r="F154" s="34">
        <v>215</v>
      </c>
      <c r="G154" s="34">
        <v>455</v>
      </c>
      <c r="H154" s="34">
        <f t="shared" si="190"/>
        <v>1055</v>
      </c>
      <c r="I154" s="35">
        <f t="shared" si="152"/>
        <v>671.50749999999994</v>
      </c>
      <c r="J154" s="36"/>
      <c r="K154" s="18">
        <f t="shared" si="153"/>
        <v>0</v>
      </c>
      <c r="L154" s="35">
        <f t="shared" si="191"/>
        <v>0</v>
      </c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8"/>
      <c r="AD154" s="6">
        <f t="shared" si="156"/>
        <v>0</v>
      </c>
      <c r="AE154" s="6">
        <f t="shared" si="157"/>
        <v>0</v>
      </c>
      <c r="AF154" s="6">
        <f t="shared" si="158"/>
        <v>0</v>
      </c>
      <c r="AG154" s="6">
        <f t="shared" si="159"/>
        <v>0</v>
      </c>
      <c r="AH154" s="6">
        <f t="shared" si="160"/>
        <v>0</v>
      </c>
      <c r="AI154" s="6">
        <f t="shared" si="161"/>
        <v>0</v>
      </c>
      <c r="AJ154" s="6">
        <f t="shared" si="162"/>
        <v>0</v>
      </c>
      <c r="AK154" s="6">
        <f t="shared" si="163"/>
        <v>0</v>
      </c>
      <c r="AL154" s="6">
        <f t="shared" si="164"/>
        <v>0</v>
      </c>
      <c r="AM154" s="6">
        <f t="shared" si="165"/>
        <v>0</v>
      </c>
      <c r="AN154" s="8"/>
      <c r="AO154" s="6">
        <f t="shared" si="127"/>
        <v>1055</v>
      </c>
      <c r="AP154" s="8"/>
      <c r="AQ154" s="6" t="str">
        <f>IF(H154&gt;0,LOOKUP(C154,'counts-boys'!A$1:A$16,'counts-boys'!C$1:C$16),0)</f>
        <v>COL</v>
      </c>
      <c r="AR154" s="6">
        <f t="shared" si="166"/>
        <v>0</v>
      </c>
      <c r="AS154" s="6">
        <f t="shared" si="167"/>
        <v>0</v>
      </c>
      <c r="AT154" s="6">
        <f t="shared" si="168"/>
        <v>0</v>
      </c>
      <c r="AU154" s="6">
        <f t="shared" si="169"/>
        <v>0</v>
      </c>
      <c r="AV154" s="6">
        <f t="shared" si="170"/>
        <v>0</v>
      </c>
      <c r="AW154" s="8"/>
      <c r="AX154" s="18" t="str">
        <f t="shared" si="154"/>
        <v/>
      </c>
      <c r="AY154" s="18" t="str">
        <f t="shared" si="154"/>
        <v/>
      </c>
      <c r="AZ154" s="18" t="str">
        <f t="shared" si="154"/>
        <v/>
      </c>
      <c r="BA154" s="18">
        <f t="shared" si="154"/>
        <v>0</v>
      </c>
      <c r="BB154" s="18" t="str">
        <f t="shared" si="154"/>
        <v/>
      </c>
      <c r="BC154" s="18" t="str">
        <f t="shared" si="154"/>
        <v/>
      </c>
      <c r="BD154" s="18" t="str">
        <f t="shared" si="154"/>
        <v/>
      </c>
      <c r="BE154" s="18" t="str">
        <f t="shared" si="189"/>
        <v/>
      </c>
      <c r="BF154" s="18" t="str">
        <f t="shared" si="189"/>
        <v/>
      </c>
      <c r="BG154" s="18" t="str">
        <f t="shared" si="189"/>
        <v/>
      </c>
      <c r="BH154" s="18" t="str">
        <f t="shared" si="189"/>
        <v/>
      </c>
      <c r="BI154" s="18" t="str">
        <f t="shared" si="154"/>
        <v/>
      </c>
      <c r="BJ154" s="18" t="str">
        <f t="shared" si="154"/>
        <v/>
      </c>
      <c r="BK154" s="18" t="str">
        <f t="shared" si="154"/>
        <v/>
      </c>
      <c r="BL154" s="18" t="str">
        <f t="shared" si="154"/>
        <v/>
      </c>
      <c r="BM154" s="18" t="str">
        <f t="shared" si="154"/>
        <v/>
      </c>
      <c r="BN154" s="8"/>
      <c r="BO154" s="8"/>
      <c r="BP154" s="8"/>
      <c r="BQ154" s="8"/>
      <c r="BR154" s="8"/>
      <c r="BS154" s="8"/>
    </row>
    <row r="155" spans="1:71" x14ac:dyDescent="0.2">
      <c r="A155" s="8"/>
      <c r="B155" s="32" t="s">
        <v>148</v>
      </c>
      <c r="C155" s="91" t="s">
        <v>45</v>
      </c>
      <c r="D155" s="53">
        <v>175</v>
      </c>
      <c r="E155" s="34">
        <v>350</v>
      </c>
      <c r="F155" s="34">
        <v>235</v>
      </c>
      <c r="G155" s="34">
        <v>0</v>
      </c>
      <c r="H155" s="34">
        <f t="shared" si="151"/>
        <v>585</v>
      </c>
      <c r="I155" s="35">
        <f t="shared" si="152"/>
        <v>372.35249999999996</v>
      </c>
      <c r="J155" s="36"/>
      <c r="K155" s="18">
        <f t="shared" si="153"/>
        <v>0</v>
      </c>
      <c r="L155" s="35">
        <f>MAX(AD155:AH155)</f>
        <v>0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8"/>
      <c r="AD155" s="6">
        <f t="shared" si="156"/>
        <v>0</v>
      </c>
      <c r="AE155" s="6">
        <f t="shared" si="157"/>
        <v>0</v>
      </c>
      <c r="AF155" s="6">
        <f t="shared" si="158"/>
        <v>0</v>
      </c>
      <c r="AG155" s="6">
        <f t="shared" si="159"/>
        <v>0</v>
      </c>
      <c r="AH155" s="6">
        <f t="shared" si="160"/>
        <v>0</v>
      </c>
      <c r="AI155" s="6">
        <f t="shared" si="161"/>
        <v>0</v>
      </c>
      <c r="AJ155" s="6">
        <f t="shared" si="162"/>
        <v>0</v>
      </c>
      <c r="AK155" s="6">
        <f t="shared" si="163"/>
        <v>0</v>
      </c>
      <c r="AL155" s="6">
        <f t="shared" si="164"/>
        <v>0</v>
      </c>
      <c r="AM155" s="6">
        <f t="shared" si="165"/>
        <v>0</v>
      </c>
      <c r="AN155" s="8"/>
      <c r="AO155" s="6" t="str">
        <f t="shared" si="127"/>
        <v/>
      </c>
      <c r="AP155" s="8"/>
      <c r="AQ155" s="6" t="str">
        <f>IF(H155&gt;0,LOOKUP(C155,'counts-boys'!A$1:A$16,'counts-boys'!C$1:C$16),0)</f>
        <v>LEX</v>
      </c>
      <c r="AR155" s="6">
        <f t="shared" si="166"/>
        <v>0</v>
      </c>
      <c r="AS155" s="6">
        <f t="shared" si="167"/>
        <v>0</v>
      </c>
      <c r="AT155" s="6">
        <f t="shared" si="168"/>
        <v>0</v>
      </c>
      <c r="AU155" s="6">
        <f t="shared" si="169"/>
        <v>0</v>
      </c>
      <c r="AV155" s="6">
        <f t="shared" si="170"/>
        <v>0</v>
      </c>
      <c r="AW155" s="8"/>
      <c r="AX155" s="18" t="str">
        <f t="shared" si="154"/>
        <v/>
      </c>
      <c r="AY155" s="18" t="str">
        <f t="shared" si="154"/>
        <v/>
      </c>
      <c r="AZ155" s="18" t="str">
        <f t="shared" si="154"/>
        <v/>
      </c>
      <c r="BA155" s="18" t="str">
        <f t="shared" si="154"/>
        <v/>
      </c>
      <c r="BB155" s="18" t="str">
        <f t="shared" si="154"/>
        <v/>
      </c>
      <c r="BC155" s="18" t="str">
        <f t="shared" si="154"/>
        <v/>
      </c>
      <c r="BD155" s="18" t="str">
        <f t="shared" si="154"/>
        <v/>
      </c>
      <c r="BE155" s="18">
        <f t="shared" ref="BE155:BH156" si="192">IF($AQ155=BE$7,MAX($AR155:$AV155),"")</f>
        <v>0</v>
      </c>
      <c r="BF155" s="18" t="str">
        <f t="shared" si="192"/>
        <v/>
      </c>
      <c r="BG155" s="18" t="str">
        <f t="shared" si="192"/>
        <v/>
      </c>
      <c r="BH155" s="18" t="str">
        <f t="shared" si="192"/>
        <v/>
      </c>
      <c r="BI155" s="18" t="str">
        <f t="shared" si="154"/>
        <v/>
      </c>
      <c r="BJ155" s="18" t="str">
        <f t="shared" si="154"/>
        <v/>
      </c>
      <c r="BK155" s="18" t="str">
        <f t="shared" si="154"/>
        <v/>
      </c>
      <c r="BL155" s="18" t="str">
        <f t="shared" si="154"/>
        <v/>
      </c>
      <c r="BM155" s="18" t="str">
        <f t="shared" si="154"/>
        <v/>
      </c>
      <c r="BN155" s="8"/>
      <c r="BO155" s="8"/>
      <c r="BP155" s="8"/>
      <c r="BQ155" s="8"/>
      <c r="BR155" s="8"/>
      <c r="BS155" s="8"/>
    </row>
    <row r="156" spans="1:71" x14ac:dyDescent="0.2">
      <c r="A156" s="8"/>
      <c r="B156" s="32" t="s">
        <v>276</v>
      </c>
      <c r="C156" s="91" t="s">
        <v>106</v>
      </c>
      <c r="D156" s="53">
        <v>176.4</v>
      </c>
      <c r="E156" s="34">
        <v>340</v>
      </c>
      <c r="F156" s="34">
        <v>225</v>
      </c>
      <c r="G156" s="34">
        <v>410</v>
      </c>
      <c r="H156" s="34">
        <f t="shared" si="151"/>
        <v>975</v>
      </c>
      <c r="I156" s="35">
        <f t="shared" si="152"/>
        <v>618.05250000000001</v>
      </c>
      <c r="J156" s="36"/>
      <c r="K156" s="18">
        <f t="shared" si="153"/>
        <v>0</v>
      </c>
      <c r="L156" s="35">
        <f t="shared" ref="L156:L162" si="193">MAX(AD156:AH156)</f>
        <v>0</v>
      </c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8"/>
      <c r="AD156" s="6">
        <f>IF(H156&gt;0,IF(H156&gt;=$J$132,1,AE156),0)</f>
        <v>0</v>
      </c>
      <c r="AE156" s="6">
        <f>IF(H156&gt;0,IF(H156&gt;=$J$131,2,AF156),0)</f>
        <v>0</v>
      </c>
      <c r="AF156" s="6">
        <f>IF(H156&gt;0,IF(H156&gt;=$J$130,3,AG156),0)</f>
        <v>0</v>
      </c>
      <c r="AG156" s="6">
        <f>IF(H156&gt;0,IF(H156&gt;=$J$129,5,AH156),0)</f>
        <v>0</v>
      </c>
      <c r="AH156" s="6">
        <f>IF(H156&gt;0,IF(H156&gt;=$J$128,7,0),0)</f>
        <v>0</v>
      </c>
      <c r="AI156" s="6">
        <f>IF(L156=7,1,AJ156)</f>
        <v>0</v>
      </c>
      <c r="AJ156" s="6">
        <f>IF(L156=5,2,AK156)</f>
        <v>0</v>
      </c>
      <c r="AK156" s="6">
        <f>IF(L156=3,3,AL156)</f>
        <v>0</v>
      </c>
      <c r="AL156" s="6">
        <f>IF(L156=2,4,AM156)</f>
        <v>0</v>
      </c>
      <c r="AM156" s="6">
        <f>IF(L156=1,5,0)</f>
        <v>0</v>
      </c>
      <c r="AN156" s="8"/>
      <c r="AO156" s="6" t="str">
        <f t="shared" si="127"/>
        <v/>
      </c>
      <c r="AP156" s="8"/>
      <c r="AQ156" s="6" t="str">
        <f>IF(H156&gt;0,LOOKUP(C156,'counts-boys'!A$1:A$16,'counts-boys'!C$1:C$16),0)</f>
        <v>CP</v>
      </c>
      <c r="AR156" s="6">
        <f t="shared" si="166"/>
        <v>0</v>
      </c>
      <c r="AS156" s="6">
        <f t="shared" si="167"/>
        <v>0</v>
      </c>
      <c r="AT156" s="6">
        <f t="shared" si="168"/>
        <v>0</v>
      </c>
      <c r="AU156" s="6">
        <f t="shared" si="169"/>
        <v>0</v>
      </c>
      <c r="AV156" s="6">
        <f t="shared" si="170"/>
        <v>0</v>
      </c>
      <c r="AW156" s="8"/>
      <c r="AX156" s="18" t="str">
        <f t="shared" si="154"/>
        <v/>
      </c>
      <c r="AY156" s="18" t="str">
        <f t="shared" si="154"/>
        <v/>
      </c>
      <c r="AZ156" s="18" t="str">
        <f t="shared" si="154"/>
        <v/>
      </c>
      <c r="BA156" s="18" t="str">
        <f t="shared" si="154"/>
        <v/>
      </c>
      <c r="BB156" s="18" t="str">
        <f t="shared" si="154"/>
        <v/>
      </c>
      <c r="BC156" s="18" t="str">
        <f t="shared" si="154"/>
        <v/>
      </c>
      <c r="BD156" s="18" t="str">
        <f t="shared" si="154"/>
        <v/>
      </c>
      <c r="BE156" s="18" t="str">
        <f t="shared" si="192"/>
        <v/>
      </c>
      <c r="BF156" s="18" t="str">
        <f t="shared" si="192"/>
        <v/>
      </c>
      <c r="BG156" s="18" t="str">
        <f t="shared" si="192"/>
        <v/>
      </c>
      <c r="BH156" s="18" t="str">
        <f t="shared" si="192"/>
        <v/>
      </c>
      <c r="BI156" s="18" t="str">
        <f t="shared" si="154"/>
        <v/>
      </c>
      <c r="BJ156" s="18">
        <f t="shared" si="154"/>
        <v>0</v>
      </c>
      <c r="BK156" s="18" t="str">
        <f t="shared" si="154"/>
        <v/>
      </c>
      <c r="BL156" s="18" t="str">
        <f t="shared" si="154"/>
        <v/>
      </c>
      <c r="BM156" s="18" t="str">
        <f t="shared" si="154"/>
        <v/>
      </c>
      <c r="BN156" s="8"/>
      <c r="BO156" s="8"/>
      <c r="BP156" s="8"/>
      <c r="BQ156" s="8"/>
      <c r="BR156" s="8"/>
      <c r="BS156" s="8"/>
    </row>
    <row r="157" spans="1:71" x14ac:dyDescent="0.2">
      <c r="A157" s="8"/>
      <c r="B157" s="32" t="s">
        <v>80</v>
      </c>
      <c r="C157" s="91" t="s">
        <v>106</v>
      </c>
      <c r="D157" s="53">
        <v>176.4</v>
      </c>
      <c r="E157" s="34">
        <v>355</v>
      </c>
      <c r="F157" s="34">
        <v>185</v>
      </c>
      <c r="G157" s="34">
        <v>375</v>
      </c>
      <c r="H157" s="34">
        <f t="shared" si="151"/>
        <v>915</v>
      </c>
      <c r="I157" s="35">
        <f t="shared" si="152"/>
        <v>580.01850000000002</v>
      </c>
      <c r="J157" s="36"/>
      <c r="K157" s="18">
        <f t="shared" si="153"/>
        <v>0</v>
      </c>
      <c r="L157" s="35">
        <f t="shared" si="193"/>
        <v>0</v>
      </c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8"/>
      <c r="AD157" s="6">
        <f>IF(H157&gt;0,IF(H157&gt;=$J$132,1,AE157),0)</f>
        <v>0</v>
      </c>
      <c r="AE157" s="6">
        <f>IF(H157&gt;0,IF(H157&gt;=$J$131,2,AF157),0)</f>
        <v>0</v>
      </c>
      <c r="AF157" s="6">
        <f>IF(H157&gt;0,IF(H157&gt;=$J$130,3,AG157),0)</f>
        <v>0</v>
      </c>
      <c r="AG157" s="6">
        <f>IF(H157&gt;0,IF(H157&gt;=$J$129,5,AH157),0)</f>
        <v>0</v>
      </c>
      <c r="AH157" s="6">
        <f>IF(H157&gt;0,IF(H157&gt;=$J$128,7,0),0)</f>
        <v>0</v>
      </c>
      <c r="AI157" s="6">
        <f>IF(L157=7,1,AJ157)</f>
        <v>0</v>
      </c>
      <c r="AJ157" s="6">
        <f>IF(L157=5,2,AK157)</f>
        <v>0</v>
      </c>
      <c r="AK157" s="6">
        <f>IF(L157=3,3,AL157)</f>
        <v>0</v>
      </c>
      <c r="AL157" s="6">
        <f>IF(L157=2,4,AM157)</f>
        <v>0</v>
      </c>
      <c r="AM157" s="6">
        <f>IF(L157=1,5,0)</f>
        <v>0</v>
      </c>
      <c r="AN157" s="8"/>
      <c r="AO157" s="6" t="str">
        <f t="shared" si="127"/>
        <v/>
      </c>
      <c r="AP157" s="8"/>
      <c r="AQ157" s="6" t="str">
        <f>IF(H157&gt;0,LOOKUP(C157,'counts-boys'!A$1:A$16,'counts-boys'!C$1:C$16),0)</f>
        <v>CP</v>
      </c>
      <c r="AR157" s="6">
        <f t="shared" si="166"/>
        <v>0</v>
      </c>
      <c r="AS157" s="6">
        <f t="shared" si="167"/>
        <v>0</v>
      </c>
      <c r="AT157" s="6">
        <f t="shared" si="168"/>
        <v>0</v>
      </c>
      <c r="AU157" s="6">
        <f t="shared" si="169"/>
        <v>0</v>
      </c>
      <c r="AV157" s="6">
        <f t="shared" si="170"/>
        <v>0</v>
      </c>
      <c r="AW157" s="8"/>
      <c r="AX157" s="18" t="str">
        <f t="shared" ref="AX157:BM163" si="194">IF($AQ157=AX$7,MAX($AR157:$AV157),"")</f>
        <v/>
      </c>
      <c r="AY157" s="18" t="str">
        <f t="shared" si="194"/>
        <v/>
      </c>
      <c r="AZ157" s="18" t="str">
        <f t="shared" si="194"/>
        <v/>
      </c>
      <c r="BA157" s="18" t="str">
        <f t="shared" si="194"/>
        <v/>
      </c>
      <c r="BB157" s="18" t="str">
        <f t="shared" si="194"/>
        <v/>
      </c>
      <c r="BC157" s="18" t="str">
        <f t="shared" si="194"/>
        <v/>
      </c>
      <c r="BD157" s="18" t="str">
        <f t="shared" si="194"/>
        <v/>
      </c>
      <c r="BE157" s="18" t="str">
        <f t="shared" si="194"/>
        <v/>
      </c>
      <c r="BF157" s="18" t="str">
        <f t="shared" si="194"/>
        <v/>
      </c>
      <c r="BG157" s="18" t="str">
        <f t="shared" si="194"/>
        <v/>
      </c>
      <c r="BH157" s="18" t="str">
        <f t="shared" si="194"/>
        <v/>
      </c>
      <c r="BI157" s="18" t="str">
        <f t="shared" si="194"/>
        <v/>
      </c>
      <c r="BJ157" s="18">
        <f t="shared" si="194"/>
        <v>0</v>
      </c>
      <c r="BK157" s="18" t="str">
        <f t="shared" si="194"/>
        <v/>
      </c>
      <c r="BL157" s="18" t="str">
        <f t="shared" si="194"/>
        <v/>
      </c>
      <c r="BM157" s="18" t="str">
        <f t="shared" si="194"/>
        <v/>
      </c>
      <c r="BN157" s="8"/>
      <c r="BO157" s="8"/>
      <c r="BP157" s="8"/>
      <c r="BQ157" s="8"/>
      <c r="BR157" s="8"/>
      <c r="BS157" s="8"/>
    </row>
    <row r="158" spans="1:71" x14ac:dyDescent="0.2">
      <c r="A158" s="8" t="s">
        <v>196</v>
      </c>
      <c r="B158" s="32" t="s">
        <v>260</v>
      </c>
      <c r="C158" s="91" t="s">
        <v>107</v>
      </c>
      <c r="D158" s="55">
        <v>177.2</v>
      </c>
      <c r="E158" s="34">
        <v>385</v>
      </c>
      <c r="F158" s="34">
        <v>205</v>
      </c>
      <c r="G158" s="34">
        <v>415</v>
      </c>
      <c r="H158" s="34">
        <f t="shared" si="151"/>
        <v>1005</v>
      </c>
      <c r="I158" s="35">
        <f t="shared" si="152"/>
        <v>634.45650000000001</v>
      </c>
      <c r="J158" s="36"/>
      <c r="K158" s="18">
        <f t="shared" si="153"/>
        <v>0</v>
      </c>
      <c r="L158" s="35">
        <f t="shared" si="193"/>
        <v>0</v>
      </c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8"/>
      <c r="AD158" s="6">
        <f>IF(H158&gt;0,IF(H158&gt;=$J$132,1,AE158),0)</f>
        <v>0</v>
      </c>
      <c r="AE158" s="6">
        <f>IF(H158&gt;0,IF(H158&gt;=$J$131,2,AF158),0)</f>
        <v>0</v>
      </c>
      <c r="AF158" s="6">
        <f>IF(H158&gt;0,IF(H158&gt;=$J$130,3,AG158),0)</f>
        <v>0</v>
      </c>
      <c r="AG158" s="6">
        <f>IF(H158&gt;0,IF(H158&gt;=$J$129,5,AH158),0)</f>
        <v>0</v>
      </c>
      <c r="AH158" s="6">
        <f>IF(H158&gt;0,IF(H158&gt;=$J$128,7,0),0)</f>
        <v>0</v>
      </c>
      <c r="AI158" s="6">
        <f>IF(L158=7,1,AJ158)</f>
        <v>0</v>
      </c>
      <c r="AJ158" s="6">
        <f>IF(L158=5,2,AK158)</f>
        <v>0</v>
      </c>
      <c r="AK158" s="6">
        <f>IF(L158=3,3,AL158)</f>
        <v>0</v>
      </c>
      <c r="AL158" s="6">
        <f>IF(L158=2,4,AM158)</f>
        <v>0</v>
      </c>
      <c r="AM158" s="6">
        <f>IF(L158=1,5,0)</f>
        <v>0</v>
      </c>
      <c r="AN158" s="8"/>
      <c r="AO158" s="6">
        <f t="shared" si="127"/>
        <v>1005</v>
      </c>
      <c r="AP158" s="8"/>
      <c r="AQ158" s="6" t="str">
        <f>IF(H158&gt;0,LOOKUP(C158,'counts-boys'!A$1:A$16,'counts-boys'!C$1:C$16),0)</f>
        <v>MC</v>
      </c>
      <c r="AR158" s="6">
        <f t="shared" si="166"/>
        <v>0</v>
      </c>
      <c r="AS158" s="6">
        <f t="shared" si="167"/>
        <v>0</v>
      </c>
      <c r="AT158" s="6">
        <f t="shared" si="168"/>
        <v>0</v>
      </c>
      <c r="AU158" s="6">
        <f t="shared" si="169"/>
        <v>0</v>
      </c>
      <c r="AV158" s="6">
        <f t="shared" si="170"/>
        <v>0</v>
      </c>
      <c r="AW158" s="8"/>
      <c r="AX158" s="18" t="str">
        <f t="shared" si="194"/>
        <v/>
      </c>
      <c r="AY158" s="18" t="str">
        <f t="shared" si="194"/>
        <v/>
      </c>
      <c r="AZ158" s="18" t="str">
        <f t="shared" si="194"/>
        <v/>
      </c>
      <c r="BA158" s="18" t="str">
        <f t="shared" si="194"/>
        <v/>
      </c>
      <c r="BB158" s="18" t="str">
        <f t="shared" si="194"/>
        <v/>
      </c>
      <c r="BC158" s="18" t="str">
        <f t="shared" si="194"/>
        <v/>
      </c>
      <c r="BD158" s="18" t="str">
        <f t="shared" si="194"/>
        <v/>
      </c>
      <c r="BE158" s="18" t="str">
        <f t="shared" si="194"/>
        <v/>
      </c>
      <c r="BF158" s="18">
        <f t="shared" si="194"/>
        <v>0</v>
      </c>
      <c r="BG158" s="18" t="str">
        <f t="shared" si="194"/>
        <v/>
      </c>
      <c r="BH158" s="18" t="str">
        <f t="shared" si="194"/>
        <v/>
      </c>
      <c r="BI158" s="18" t="str">
        <f t="shared" si="194"/>
        <v/>
      </c>
      <c r="BJ158" s="18" t="str">
        <f t="shared" si="194"/>
        <v/>
      </c>
      <c r="BK158" s="18" t="str">
        <f t="shared" si="194"/>
        <v/>
      </c>
      <c r="BL158" s="18" t="str">
        <f t="shared" si="194"/>
        <v/>
      </c>
      <c r="BM158" s="18" t="str">
        <f t="shared" si="194"/>
        <v/>
      </c>
      <c r="BN158" s="8"/>
      <c r="BO158" s="8"/>
      <c r="BP158" s="8"/>
      <c r="BQ158" s="8"/>
      <c r="BR158" s="8"/>
      <c r="BS158" s="8"/>
    </row>
    <row r="159" spans="1:71" x14ac:dyDescent="0.2">
      <c r="A159" s="8"/>
      <c r="B159" s="32" t="s">
        <v>144</v>
      </c>
      <c r="C159" s="91" t="s">
        <v>106</v>
      </c>
      <c r="D159" s="55">
        <v>178.4</v>
      </c>
      <c r="E159" s="34">
        <v>375</v>
      </c>
      <c r="F159" s="34">
        <v>205</v>
      </c>
      <c r="G159" s="34">
        <v>395</v>
      </c>
      <c r="H159" s="34">
        <f t="shared" si="151"/>
        <v>975</v>
      </c>
      <c r="I159" s="35">
        <f t="shared" si="152"/>
        <v>613.08000000000004</v>
      </c>
      <c r="J159" s="36"/>
      <c r="K159" s="18">
        <f t="shared" si="153"/>
        <v>0</v>
      </c>
      <c r="L159" s="35">
        <f t="shared" si="193"/>
        <v>0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8"/>
      <c r="AD159" s="6">
        <f>IF(H159&gt;0,IF(H159&gt;=$J$132,1,AE159),0)</f>
        <v>0</v>
      </c>
      <c r="AE159" s="6">
        <f>IF(H159&gt;0,IF(H159&gt;=$J$131,2,AF159),0)</f>
        <v>0</v>
      </c>
      <c r="AF159" s="6">
        <f>IF(H159&gt;0,IF(H159&gt;=$J$130,3,AG159),0)</f>
        <v>0</v>
      </c>
      <c r="AG159" s="6">
        <f>IF(H159&gt;0,IF(H159&gt;=$J$129,5,AH159),0)</f>
        <v>0</v>
      </c>
      <c r="AH159" s="6">
        <f>IF(H159&gt;0,IF(H159&gt;=$J$128,7,0),0)</f>
        <v>0</v>
      </c>
      <c r="AI159" s="6">
        <f>IF(L159=7,1,AJ159)</f>
        <v>0</v>
      </c>
      <c r="AJ159" s="6">
        <f>IF(L159=5,2,AK159)</f>
        <v>0</v>
      </c>
      <c r="AK159" s="6">
        <f>IF(L159=3,3,AL159)</f>
        <v>0</v>
      </c>
      <c r="AL159" s="6">
        <f>IF(L159=2,4,AM159)</f>
        <v>0</v>
      </c>
      <c r="AM159" s="6">
        <f>IF(L159=1,5,0)</f>
        <v>0</v>
      </c>
      <c r="AN159" s="8"/>
      <c r="AO159" s="6" t="str">
        <f t="shared" si="127"/>
        <v/>
      </c>
      <c r="AP159" s="8"/>
      <c r="AQ159" s="6" t="str">
        <f>IF(H159&gt;0,LOOKUP(C159,'counts-boys'!A$1:A$16,'counts-boys'!C$1:C$16),0)</f>
        <v>CP</v>
      </c>
      <c r="AR159" s="6">
        <f t="shared" si="166"/>
        <v>0</v>
      </c>
      <c r="AS159" s="6">
        <f t="shared" si="167"/>
        <v>0</v>
      </c>
      <c r="AT159" s="6">
        <f t="shared" si="168"/>
        <v>0</v>
      </c>
      <c r="AU159" s="6">
        <f t="shared" si="169"/>
        <v>0</v>
      </c>
      <c r="AV159" s="6">
        <f t="shared" si="170"/>
        <v>0</v>
      </c>
      <c r="AW159" s="8"/>
      <c r="AX159" s="18" t="str">
        <f t="shared" si="194"/>
        <v/>
      </c>
      <c r="AY159" s="18" t="str">
        <f t="shared" si="194"/>
        <v/>
      </c>
      <c r="AZ159" s="18" t="str">
        <f t="shared" si="194"/>
        <v/>
      </c>
      <c r="BA159" s="18" t="str">
        <f t="shared" si="194"/>
        <v/>
      </c>
      <c r="BB159" s="18" t="str">
        <f t="shared" si="194"/>
        <v/>
      </c>
      <c r="BC159" s="18" t="str">
        <f t="shared" si="194"/>
        <v/>
      </c>
      <c r="BD159" s="18" t="str">
        <f t="shared" si="194"/>
        <v/>
      </c>
      <c r="BE159" s="18" t="str">
        <f t="shared" si="194"/>
        <v/>
      </c>
      <c r="BF159" s="18" t="str">
        <f t="shared" si="194"/>
        <v/>
      </c>
      <c r="BG159" s="18" t="str">
        <f t="shared" si="194"/>
        <v/>
      </c>
      <c r="BH159" s="18" t="str">
        <f t="shared" si="194"/>
        <v/>
      </c>
      <c r="BI159" s="18" t="str">
        <f t="shared" si="194"/>
        <v/>
      </c>
      <c r="BJ159" s="18">
        <f t="shared" si="194"/>
        <v>0</v>
      </c>
      <c r="BK159" s="18" t="str">
        <f t="shared" si="194"/>
        <v/>
      </c>
      <c r="BL159" s="18" t="str">
        <f t="shared" si="194"/>
        <v/>
      </c>
      <c r="BM159" s="18" t="str">
        <f t="shared" si="194"/>
        <v/>
      </c>
      <c r="BN159" s="8"/>
      <c r="BO159" s="8"/>
      <c r="BP159" s="8"/>
      <c r="BQ159" s="8"/>
      <c r="BR159" s="8"/>
      <c r="BS159" s="8"/>
    </row>
    <row r="160" spans="1:71" x14ac:dyDescent="0.2">
      <c r="A160" s="8" t="s">
        <v>196</v>
      </c>
      <c r="B160" s="32" t="s">
        <v>127</v>
      </c>
      <c r="C160" s="91" t="s">
        <v>42</v>
      </c>
      <c r="D160" s="53">
        <v>180.1</v>
      </c>
      <c r="E160" s="34">
        <v>465</v>
      </c>
      <c r="F160" s="34">
        <v>325</v>
      </c>
      <c r="G160" s="34">
        <v>480</v>
      </c>
      <c r="H160" s="34">
        <f t="shared" si="151"/>
        <v>1270</v>
      </c>
      <c r="I160" s="35">
        <f t="shared" si="152"/>
        <v>792.226</v>
      </c>
      <c r="J160" s="36"/>
      <c r="K160" s="18">
        <f t="shared" si="153"/>
        <v>2</v>
      </c>
      <c r="L160" s="35">
        <f t="shared" si="193"/>
        <v>5</v>
      </c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8"/>
      <c r="AD160" s="6">
        <f t="shared" si="156"/>
        <v>1</v>
      </c>
      <c r="AE160" s="6">
        <f t="shared" si="157"/>
        <v>2</v>
      </c>
      <c r="AF160" s="6">
        <f t="shared" si="158"/>
        <v>3</v>
      </c>
      <c r="AG160" s="6">
        <f t="shared" si="159"/>
        <v>5</v>
      </c>
      <c r="AH160" s="6">
        <f t="shared" si="160"/>
        <v>0</v>
      </c>
      <c r="AI160" s="6">
        <f t="shared" si="161"/>
        <v>2</v>
      </c>
      <c r="AJ160" s="6">
        <f t="shared" si="162"/>
        <v>2</v>
      </c>
      <c r="AK160" s="6">
        <f t="shared" si="163"/>
        <v>0</v>
      </c>
      <c r="AL160" s="6">
        <f t="shared" si="164"/>
        <v>0</v>
      </c>
      <c r="AM160" s="6">
        <f t="shared" si="165"/>
        <v>0</v>
      </c>
      <c r="AN160" s="8"/>
      <c r="AO160" s="6">
        <f t="shared" si="127"/>
        <v>1270</v>
      </c>
      <c r="AP160" s="8"/>
      <c r="AQ160" s="6" t="str">
        <f>IF(H160&gt;0,LOOKUP(C160,'counts-boys'!A$1:A$16,'counts-boys'!C$1:C$16),0)</f>
        <v>BEN</v>
      </c>
      <c r="AR160" s="6">
        <f t="shared" si="166"/>
        <v>1</v>
      </c>
      <c r="AS160" s="6">
        <f t="shared" si="167"/>
        <v>2</v>
      </c>
      <c r="AT160" s="6">
        <f t="shared" si="168"/>
        <v>3</v>
      </c>
      <c r="AU160" s="6">
        <f t="shared" si="169"/>
        <v>5</v>
      </c>
      <c r="AV160" s="6">
        <f t="shared" si="170"/>
        <v>0</v>
      </c>
      <c r="AW160" s="8"/>
      <c r="AX160" s="18" t="str">
        <f t="shared" si="194"/>
        <v/>
      </c>
      <c r="AY160" s="18">
        <f t="shared" si="194"/>
        <v>5</v>
      </c>
      <c r="AZ160" s="18" t="str">
        <f t="shared" si="194"/>
        <v/>
      </c>
      <c r="BA160" s="18" t="str">
        <f t="shared" si="194"/>
        <v/>
      </c>
      <c r="BB160" s="18" t="str">
        <f t="shared" si="194"/>
        <v/>
      </c>
      <c r="BC160" s="18" t="str">
        <f t="shared" si="194"/>
        <v/>
      </c>
      <c r="BD160" s="18" t="str">
        <f t="shared" si="194"/>
        <v/>
      </c>
      <c r="BE160" s="18" t="str">
        <f t="shared" si="194"/>
        <v/>
      </c>
      <c r="BF160" s="18" t="str">
        <f t="shared" si="194"/>
        <v/>
      </c>
      <c r="BG160" s="18" t="str">
        <f t="shared" si="194"/>
        <v/>
      </c>
      <c r="BH160" s="18" t="str">
        <f t="shared" si="194"/>
        <v/>
      </c>
      <c r="BI160" s="18" t="str">
        <f t="shared" si="194"/>
        <v/>
      </c>
      <c r="BJ160" s="18" t="str">
        <f t="shared" si="194"/>
        <v/>
      </c>
      <c r="BK160" s="18" t="str">
        <f t="shared" si="194"/>
        <v/>
      </c>
      <c r="BL160" s="18" t="str">
        <f t="shared" si="194"/>
        <v/>
      </c>
      <c r="BM160" s="18" t="str">
        <f t="shared" si="194"/>
        <v/>
      </c>
      <c r="BN160" s="8"/>
      <c r="BO160" s="8"/>
      <c r="BP160" s="8"/>
      <c r="BQ160" s="8"/>
      <c r="BR160" s="8"/>
      <c r="BS160" s="8"/>
    </row>
    <row r="161" spans="1:71" ht="13.5" thickBot="1" x14ac:dyDescent="0.25">
      <c r="A161" s="8" t="s">
        <v>196</v>
      </c>
      <c r="B161" s="32" t="s">
        <v>229</v>
      </c>
      <c r="C161" s="91" t="s">
        <v>66</v>
      </c>
      <c r="D161" s="53">
        <v>181.5</v>
      </c>
      <c r="E161" s="34">
        <v>495</v>
      </c>
      <c r="F161" s="34">
        <v>290</v>
      </c>
      <c r="G161" s="34">
        <v>585</v>
      </c>
      <c r="H161" s="34">
        <f t="shared" si="151"/>
        <v>1370</v>
      </c>
      <c r="I161" s="35">
        <f t="shared" si="152"/>
        <v>851.31799999999998</v>
      </c>
      <c r="J161" s="36"/>
      <c r="K161" s="18">
        <f t="shared" si="153"/>
        <v>1</v>
      </c>
      <c r="L161" s="35">
        <f t="shared" si="193"/>
        <v>7</v>
      </c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8"/>
      <c r="AD161" s="6">
        <f t="shared" si="156"/>
        <v>1</v>
      </c>
      <c r="AE161" s="6">
        <f t="shared" si="157"/>
        <v>2</v>
      </c>
      <c r="AF161" s="6">
        <f t="shared" si="158"/>
        <v>3</v>
      </c>
      <c r="AG161" s="6">
        <f t="shared" si="159"/>
        <v>5</v>
      </c>
      <c r="AH161" s="6">
        <f t="shared" si="160"/>
        <v>7</v>
      </c>
      <c r="AI161" s="6">
        <f t="shared" si="161"/>
        <v>1</v>
      </c>
      <c r="AJ161" s="6">
        <f t="shared" si="162"/>
        <v>0</v>
      </c>
      <c r="AK161" s="6">
        <f t="shared" si="163"/>
        <v>0</v>
      </c>
      <c r="AL161" s="6">
        <f t="shared" si="164"/>
        <v>0</v>
      </c>
      <c r="AM161" s="6">
        <f t="shared" si="165"/>
        <v>0</v>
      </c>
      <c r="AN161" s="8"/>
      <c r="AO161" s="6">
        <f t="shared" si="127"/>
        <v>1370</v>
      </c>
      <c r="AP161" s="8"/>
      <c r="AQ161" s="6" t="str">
        <f>IF(H161&gt;0,LOOKUP(C161,'counts-boys'!A$1:A$16,'counts-boys'!C$1:C$16),0)</f>
        <v>CRT</v>
      </c>
      <c r="AR161" s="6">
        <f t="shared" si="166"/>
        <v>1</v>
      </c>
      <c r="AS161" s="6">
        <f t="shared" si="167"/>
        <v>2</v>
      </c>
      <c r="AT161" s="6">
        <f t="shared" si="168"/>
        <v>3</v>
      </c>
      <c r="AU161" s="6">
        <f t="shared" si="169"/>
        <v>5</v>
      </c>
      <c r="AV161" s="6">
        <f t="shared" si="170"/>
        <v>7</v>
      </c>
      <c r="AW161" s="8"/>
      <c r="AX161" s="18" t="str">
        <f t="shared" si="194"/>
        <v/>
      </c>
      <c r="AY161" s="18" t="str">
        <f t="shared" si="194"/>
        <v/>
      </c>
      <c r="AZ161" s="18" t="str">
        <f t="shared" si="194"/>
        <v/>
      </c>
      <c r="BA161" s="18" t="str">
        <f t="shared" si="194"/>
        <v/>
      </c>
      <c r="BB161" s="18">
        <f t="shared" si="194"/>
        <v>7</v>
      </c>
      <c r="BC161" s="18" t="str">
        <f t="shared" si="194"/>
        <v/>
      </c>
      <c r="BD161" s="18" t="str">
        <f t="shared" si="194"/>
        <v/>
      </c>
      <c r="BE161" s="18" t="str">
        <f t="shared" si="194"/>
        <v/>
      </c>
      <c r="BF161" s="18" t="str">
        <f t="shared" si="194"/>
        <v/>
      </c>
      <c r="BG161" s="18" t="str">
        <f t="shared" si="194"/>
        <v/>
      </c>
      <c r="BH161" s="18" t="str">
        <f t="shared" si="194"/>
        <v/>
      </c>
      <c r="BI161" s="18" t="str">
        <f t="shared" si="194"/>
        <v/>
      </c>
      <c r="BJ161" s="18" t="str">
        <f t="shared" si="194"/>
        <v/>
      </c>
      <c r="BK161" s="18" t="str">
        <f t="shared" si="194"/>
        <v/>
      </c>
      <c r="BL161" s="18" t="str">
        <f t="shared" si="194"/>
        <v/>
      </c>
      <c r="BM161" s="18" t="str">
        <f t="shared" si="194"/>
        <v/>
      </c>
      <c r="BN161" s="8"/>
      <c r="BO161" s="8"/>
      <c r="BP161" s="8"/>
      <c r="BQ161" s="8"/>
      <c r="BR161" s="8"/>
      <c r="BS161" s="8"/>
    </row>
    <row r="162" spans="1:71" hidden="1" x14ac:dyDescent="0.2">
      <c r="A162" s="44"/>
      <c r="B162" s="32"/>
      <c r="C162" s="33"/>
      <c r="D162" s="53"/>
      <c r="E162" s="34"/>
      <c r="F162" s="34"/>
      <c r="G162" s="34"/>
      <c r="H162" s="34">
        <f t="shared" si="151"/>
        <v>0</v>
      </c>
      <c r="I162" s="35">
        <f t="shared" si="152"/>
        <v>0</v>
      </c>
      <c r="J162" s="36"/>
      <c r="K162" s="18">
        <f t="shared" si="153"/>
        <v>0</v>
      </c>
      <c r="L162" s="35">
        <f t="shared" si="193"/>
        <v>0</v>
      </c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8"/>
      <c r="AD162" s="6">
        <f t="shared" si="156"/>
        <v>0</v>
      </c>
      <c r="AE162" s="6">
        <f t="shared" si="157"/>
        <v>0</v>
      </c>
      <c r="AF162" s="6">
        <f t="shared" si="158"/>
        <v>0</v>
      </c>
      <c r="AG162" s="6">
        <f t="shared" si="159"/>
        <v>0</v>
      </c>
      <c r="AH162" s="6">
        <f t="shared" si="160"/>
        <v>0</v>
      </c>
      <c r="AI162" s="6">
        <f t="shared" si="161"/>
        <v>0</v>
      </c>
      <c r="AJ162" s="6">
        <f t="shared" si="162"/>
        <v>0</v>
      </c>
      <c r="AK162" s="6">
        <f t="shared" si="163"/>
        <v>0</v>
      </c>
      <c r="AL162" s="6">
        <f t="shared" si="164"/>
        <v>0</v>
      </c>
      <c r="AM162" s="6">
        <f t="shared" si="165"/>
        <v>0</v>
      </c>
      <c r="AN162" s="8"/>
      <c r="AO162" s="6" t="str">
        <f t="shared" si="127"/>
        <v/>
      </c>
      <c r="AP162" s="8"/>
      <c r="AQ162" s="6">
        <f>IF(H162&gt;0,LOOKUP(C162,'counts-boys'!A$1:A$16,'counts-boys'!C$1:C$16),0)</f>
        <v>0</v>
      </c>
      <c r="AR162" s="6">
        <f t="shared" si="166"/>
        <v>0</v>
      </c>
      <c r="AS162" s="6">
        <f t="shared" si="167"/>
        <v>0</v>
      </c>
      <c r="AT162" s="6">
        <f t="shared" si="168"/>
        <v>0</v>
      </c>
      <c r="AU162" s="6">
        <f t="shared" si="169"/>
        <v>0</v>
      </c>
      <c r="AV162" s="6">
        <f t="shared" si="170"/>
        <v>0</v>
      </c>
      <c r="AW162" s="8"/>
      <c r="AX162" s="18" t="str">
        <f t="shared" si="194"/>
        <v/>
      </c>
      <c r="AY162" s="18" t="str">
        <f t="shared" si="194"/>
        <v/>
      </c>
      <c r="AZ162" s="18" t="str">
        <f t="shared" si="194"/>
        <v/>
      </c>
      <c r="BA162" s="18" t="str">
        <f t="shared" si="194"/>
        <v/>
      </c>
      <c r="BB162" s="18" t="str">
        <f t="shared" si="194"/>
        <v/>
      </c>
      <c r="BC162" s="18" t="str">
        <f t="shared" si="194"/>
        <v/>
      </c>
      <c r="BD162" s="18" t="str">
        <f t="shared" si="194"/>
        <v/>
      </c>
      <c r="BE162" s="18" t="str">
        <f t="shared" si="194"/>
        <v/>
      </c>
      <c r="BF162" s="18" t="str">
        <f t="shared" si="194"/>
        <v/>
      </c>
      <c r="BG162" s="18" t="str">
        <f t="shared" si="194"/>
        <v/>
      </c>
      <c r="BH162" s="18" t="str">
        <f t="shared" si="194"/>
        <v/>
      </c>
      <c r="BI162" s="18" t="str">
        <f t="shared" si="194"/>
        <v/>
      </c>
      <c r="BJ162" s="18" t="str">
        <f t="shared" si="194"/>
        <v/>
      </c>
      <c r="BK162" s="18" t="str">
        <f t="shared" si="194"/>
        <v/>
      </c>
      <c r="BL162" s="18" t="str">
        <f t="shared" si="194"/>
        <v/>
      </c>
      <c r="BM162" s="18" t="str">
        <f t="shared" si="194"/>
        <v/>
      </c>
      <c r="BN162" s="8"/>
      <c r="BO162" s="8"/>
      <c r="BP162" s="8"/>
      <c r="BQ162" s="8"/>
      <c r="BR162" s="8"/>
      <c r="BS162" s="8"/>
    </row>
    <row r="163" spans="1:71" ht="13.5" hidden="1" thickBot="1" x14ac:dyDescent="0.25">
      <c r="A163" s="44"/>
      <c r="B163" s="32"/>
      <c r="C163" s="33"/>
      <c r="D163" s="53"/>
      <c r="E163" s="34"/>
      <c r="F163" s="34"/>
      <c r="G163" s="34"/>
      <c r="H163" s="34">
        <f t="shared" si="151"/>
        <v>0</v>
      </c>
      <c r="I163" s="35">
        <f t="shared" si="152"/>
        <v>0</v>
      </c>
      <c r="J163" s="36"/>
      <c r="K163" s="18">
        <f t="shared" si="153"/>
        <v>0</v>
      </c>
      <c r="L163" s="35">
        <f>MAX(AD163:AH163)</f>
        <v>0</v>
      </c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8"/>
      <c r="AD163" s="6">
        <f t="shared" si="156"/>
        <v>0</v>
      </c>
      <c r="AE163" s="6">
        <f t="shared" si="157"/>
        <v>0</v>
      </c>
      <c r="AF163" s="6">
        <f t="shared" si="158"/>
        <v>0</v>
      </c>
      <c r="AG163" s="6">
        <f t="shared" si="159"/>
        <v>0</v>
      </c>
      <c r="AH163" s="6">
        <f t="shared" si="160"/>
        <v>0</v>
      </c>
      <c r="AI163" s="6">
        <f t="shared" si="161"/>
        <v>0</v>
      </c>
      <c r="AJ163" s="6">
        <f t="shared" si="162"/>
        <v>0</v>
      </c>
      <c r="AK163" s="6">
        <f t="shared" si="163"/>
        <v>0</v>
      </c>
      <c r="AL163" s="6">
        <f t="shared" si="164"/>
        <v>0</v>
      </c>
      <c r="AM163" s="6">
        <f t="shared" si="165"/>
        <v>0</v>
      </c>
      <c r="AN163" s="8"/>
      <c r="AO163" s="6" t="str">
        <f t="shared" si="127"/>
        <v/>
      </c>
      <c r="AP163" s="8"/>
      <c r="AQ163" s="6">
        <f>IF(H163&gt;0,LOOKUP(C163,'counts-boys'!A$1:A$16,'counts-boys'!C$1:C$16),0)</f>
        <v>0</v>
      </c>
      <c r="AR163" s="6">
        <f t="shared" si="166"/>
        <v>0</v>
      </c>
      <c r="AS163" s="6">
        <f t="shared" si="167"/>
        <v>0</v>
      </c>
      <c r="AT163" s="6">
        <f t="shared" si="168"/>
        <v>0</v>
      </c>
      <c r="AU163" s="6">
        <f t="shared" si="169"/>
        <v>0</v>
      </c>
      <c r="AV163" s="6">
        <f t="shared" si="170"/>
        <v>0</v>
      </c>
      <c r="AW163" s="8"/>
      <c r="AX163" s="18" t="str">
        <f t="shared" si="194"/>
        <v/>
      </c>
      <c r="AY163" s="18" t="str">
        <f t="shared" si="194"/>
        <v/>
      </c>
      <c r="AZ163" s="18" t="str">
        <f t="shared" si="194"/>
        <v/>
      </c>
      <c r="BA163" s="18" t="str">
        <f t="shared" si="194"/>
        <v/>
      </c>
      <c r="BB163" s="18" t="str">
        <f t="shared" si="194"/>
        <v/>
      </c>
      <c r="BC163" s="18" t="str">
        <f t="shared" si="194"/>
        <v/>
      </c>
      <c r="BD163" s="18" t="str">
        <f t="shared" si="194"/>
        <v/>
      </c>
      <c r="BE163" s="18" t="str">
        <f t="shared" si="194"/>
        <v/>
      </c>
      <c r="BF163" s="18" t="str">
        <f t="shared" si="194"/>
        <v/>
      </c>
      <c r="BG163" s="18" t="str">
        <f t="shared" si="194"/>
        <v/>
      </c>
      <c r="BH163" s="18" t="str">
        <f t="shared" si="194"/>
        <v/>
      </c>
      <c r="BI163" s="18" t="str">
        <f t="shared" si="194"/>
        <v/>
      </c>
      <c r="BJ163" s="18" t="str">
        <f t="shared" si="194"/>
        <v/>
      </c>
      <c r="BK163" s="18" t="str">
        <f t="shared" si="194"/>
        <v/>
      </c>
      <c r="BL163" s="18" t="str">
        <f t="shared" si="194"/>
        <v/>
      </c>
      <c r="BM163" s="18" t="str">
        <f t="shared" si="194"/>
        <v/>
      </c>
      <c r="BN163" s="8"/>
      <c r="BO163" s="8"/>
      <c r="BP163" s="8"/>
      <c r="BQ163" s="8"/>
      <c r="BR163" s="8"/>
      <c r="BS163" s="8"/>
    </row>
    <row r="164" spans="1:71" ht="13.5" thickBot="1" x14ac:dyDescent="0.25">
      <c r="A164" s="61" t="s">
        <v>34</v>
      </c>
      <c r="B164" s="37">
        <v>198</v>
      </c>
      <c r="C164" s="38" t="s">
        <v>9</v>
      </c>
      <c r="D164" s="52" t="s">
        <v>14</v>
      </c>
      <c r="E164" s="38" t="s">
        <v>16</v>
      </c>
      <c r="F164" s="38" t="s">
        <v>15</v>
      </c>
      <c r="G164" s="38" t="s">
        <v>17</v>
      </c>
      <c r="H164" s="38" t="s">
        <v>18</v>
      </c>
      <c r="I164" s="39" t="s">
        <v>19</v>
      </c>
      <c r="J164" s="40" t="s">
        <v>20</v>
      </c>
      <c r="K164" s="40" t="s">
        <v>21</v>
      </c>
      <c r="L164" s="40" t="s">
        <v>25</v>
      </c>
      <c r="M164" s="38" t="str">
        <f>$M$7</f>
        <v>BE</v>
      </c>
      <c r="N164" s="38" t="str">
        <f>$N$7</f>
        <v>BEN</v>
      </c>
      <c r="O164" s="38" t="str">
        <f>$O$7</f>
        <v>BT</v>
      </c>
      <c r="P164" s="38" t="str">
        <f>$P$7</f>
        <v>COL</v>
      </c>
      <c r="Q164" s="38" t="str">
        <f>$Q$7</f>
        <v>CRT</v>
      </c>
      <c r="R164" s="38" t="str">
        <f>$R$7</f>
        <v>ELK</v>
      </c>
      <c r="S164" s="38" t="str">
        <f>$S$7</f>
        <v>GI</v>
      </c>
      <c r="T164" s="38" t="str">
        <f>$T$7</f>
        <v>LEX</v>
      </c>
      <c r="U164" s="38" t="str">
        <f>$U$7</f>
        <v>MC</v>
      </c>
      <c r="V164" s="38" t="str">
        <f>$V$7</f>
        <v>MM</v>
      </c>
      <c r="W164" s="38" t="str">
        <f>$W$7</f>
        <v>NP</v>
      </c>
      <c r="X164" s="38" t="str">
        <f>$X$7</f>
        <v>PLV</v>
      </c>
      <c r="Y164" s="38" t="str">
        <f>$Y$7</f>
        <v>CP</v>
      </c>
      <c r="Z164" s="38" t="str">
        <f>$Z$7</f>
        <v>SEW</v>
      </c>
      <c r="AA164" s="38" t="str">
        <f>$AA$7</f>
        <v>SKU</v>
      </c>
      <c r="AB164" s="38" t="str">
        <f>$AB$7</f>
        <v>Z-O</v>
      </c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6" t="str">
        <f t="shared" si="127"/>
        <v/>
      </c>
      <c r="AP164" s="8"/>
      <c r="AQ164" s="8"/>
      <c r="AR164" s="8"/>
      <c r="AS164" s="8"/>
      <c r="AT164" s="8"/>
      <c r="AU164" s="8"/>
      <c r="AV164" s="8"/>
      <c r="AW164" s="8"/>
      <c r="AX164" s="71" t="str">
        <f>$M$7</f>
        <v>BE</v>
      </c>
      <c r="AY164" s="71" t="str">
        <f>$N$7</f>
        <v>BEN</v>
      </c>
      <c r="AZ164" s="71" t="str">
        <f>$O$7</f>
        <v>BT</v>
      </c>
      <c r="BA164" s="71" t="str">
        <f>$P$7</f>
        <v>COL</v>
      </c>
      <c r="BB164" s="71" t="str">
        <f>$Q$7</f>
        <v>CRT</v>
      </c>
      <c r="BC164" s="71" t="str">
        <f>$R$7</f>
        <v>ELK</v>
      </c>
      <c r="BD164" s="71" t="str">
        <f>$S$7</f>
        <v>GI</v>
      </c>
      <c r="BE164" s="71" t="str">
        <f>$T$7</f>
        <v>LEX</v>
      </c>
      <c r="BF164" s="71" t="str">
        <f>$U$7</f>
        <v>MC</v>
      </c>
      <c r="BG164" s="71" t="str">
        <f>$V$7</f>
        <v>MM</v>
      </c>
      <c r="BH164" s="71" t="str">
        <f>$W$7</f>
        <v>NP</v>
      </c>
      <c r="BI164" s="71" t="str">
        <f>$X$7</f>
        <v>PLV</v>
      </c>
      <c r="BJ164" s="71" t="str">
        <f>$Y$7</f>
        <v>CP</v>
      </c>
      <c r="BK164" s="71" t="str">
        <f>$Z$7</f>
        <v>SEW</v>
      </c>
      <c r="BL164" s="71" t="str">
        <f>$AA$7</f>
        <v>SKU</v>
      </c>
      <c r="BM164" s="71" t="str">
        <f>$AB$7</f>
        <v>Z-O</v>
      </c>
      <c r="BN164" s="8"/>
      <c r="BO164" s="8"/>
      <c r="BP164" s="8"/>
      <c r="BQ164" s="8"/>
      <c r="BR164" s="8"/>
      <c r="BS164" s="8"/>
    </row>
    <row r="165" spans="1:71" x14ac:dyDescent="0.2">
      <c r="A165" s="8" t="s">
        <v>196</v>
      </c>
      <c r="B165" s="32" t="s">
        <v>53</v>
      </c>
      <c r="C165" s="91" t="s">
        <v>119</v>
      </c>
      <c r="D165" s="53">
        <v>190.6</v>
      </c>
      <c r="E165" s="34">
        <v>410</v>
      </c>
      <c r="F165" s="34">
        <v>305</v>
      </c>
      <c r="G165" s="34">
        <v>435</v>
      </c>
      <c r="H165" s="34">
        <f>SUM(E165:G165)</f>
        <v>1150</v>
      </c>
      <c r="I165" s="35">
        <f t="shared" ref="I165:I193" si="195">IF(H165&gt;0,LOOKUP(D165,$B$274:$B$546,$C$274:$C$546),0)*H165</f>
        <v>691.61</v>
      </c>
      <c r="J165" s="18">
        <f>IF(H165&gt;=0,LARGE($H$165:$H$193,1),0)</f>
        <v>1255</v>
      </c>
      <c r="K165" s="18">
        <f>MAX(AI165:AM165)</f>
        <v>0</v>
      </c>
      <c r="L165" s="35">
        <f t="shared" ref="L165:L218" si="196">MAX(AD165:AH165)</f>
        <v>0</v>
      </c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8"/>
      <c r="AD165" s="6">
        <f>IF(H165&gt;0,IF(H165&gt;=$J$169,1,AE165),0)</f>
        <v>0</v>
      </c>
      <c r="AE165" s="6">
        <f>IF(H165&gt;0,IF(H165&gt;=$J$168,2,AF165),0)</f>
        <v>0</v>
      </c>
      <c r="AF165" s="6">
        <f>IF(H165&gt;0,IF(H165&gt;=$J$167,3,AG165),0)</f>
        <v>0</v>
      </c>
      <c r="AG165" s="6">
        <f>IF(H165&gt;0,IF(H165&gt;=$J$166,5,AH165),0)</f>
        <v>0</v>
      </c>
      <c r="AH165" s="6">
        <f>IF(H165&gt;0,IF(H165&gt;=$J$165,7,0),0)</f>
        <v>0</v>
      </c>
      <c r="AI165" s="6">
        <f>IF(L165=7,1,AJ165)</f>
        <v>0</v>
      </c>
      <c r="AJ165" s="6">
        <f>IF(L165=5,2,AK165)</f>
        <v>0</v>
      </c>
      <c r="AK165" s="6">
        <f>IF(L165=3,3,AL165)</f>
        <v>0</v>
      </c>
      <c r="AL165" s="6">
        <f>IF(L165=2,4,AM165)</f>
        <v>0</v>
      </c>
      <c r="AM165" s="6">
        <f>IF(L165=1,5,0)</f>
        <v>0</v>
      </c>
      <c r="AN165" s="8"/>
      <c r="AO165" s="6">
        <f t="shared" si="127"/>
        <v>1150</v>
      </c>
      <c r="AP165" s="6">
        <f>J165</f>
        <v>1255</v>
      </c>
      <c r="AQ165" s="6" t="str">
        <f>IF(H165&gt;0,LOOKUP(C165,'counts-boys'!A$1:A$16,'counts-boys'!C$1:C$16),0)</f>
        <v>BE</v>
      </c>
      <c r="AR165" s="6">
        <f>IF($A165="*",IF($H165&gt;0,IF($H165&gt;=$AP$169,1,AS165),0),0)</f>
        <v>0</v>
      </c>
      <c r="AS165" s="6">
        <f>IF($A165="*",IF($H165&gt;0,IF($H165&gt;=$AP$168,2,AT165),0),0)</f>
        <v>0</v>
      </c>
      <c r="AT165" s="6">
        <f>IF($A165="*",IF($H165&gt;0,IF($H165&gt;=$AP$167,3,AU165),0),0)</f>
        <v>0</v>
      </c>
      <c r="AU165" s="6">
        <f>IF($A165="*",IF($H165&gt;0,IF($H165&gt;=$AP$166,5,AV165),0),0)</f>
        <v>0</v>
      </c>
      <c r="AV165" s="6">
        <f>IF($A165="*",IF($H165&gt;0,IF($H165&gt;=$AP$165,7,0),0),0)</f>
        <v>0</v>
      </c>
      <c r="AW165" s="8"/>
      <c r="AX165" s="18">
        <f t="shared" ref="AX165:BM193" si="197">IF($AQ165=AX$7,MAX($AR165:$AV165),"")</f>
        <v>0</v>
      </c>
      <c r="AY165" s="18" t="str">
        <f t="shared" si="197"/>
        <v/>
      </c>
      <c r="AZ165" s="18" t="str">
        <f t="shared" si="197"/>
        <v/>
      </c>
      <c r="BA165" s="18" t="str">
        <f t="shared" si="197"/>
        <v/>
      </c>
      <c r="BB165" s="18" t="str">
        <f t="shared" si="197"/>
        <v/>
      </c>
      <c r="BC165" s="18" t="str">
        <f t="shared" si="197"/>
        <v/>
      </c>
      <c r="BD165" s="18" t="str">
        <f t="shared" si="197"/>
        <v/>
      </c>
      <c r="BE165" s="18" t="str">
        <f t="shared" si="197"/>
        <v/>
      </c>
      <c r="BF165" s="18" t="str">
        <f t="shared" si="197"/>
        <v/>
      </c>
      <c r="BG165" s="18" t="str">
        <f t="shared" si="197"/>
        <v/>
      </c>
      <c r="BH165" s="18" t="str">
        <f t="shared" ref="BE165:BH188" si="198">IF($AQ165=BH$7,MAX($AR165:$AV165),"")</f>
        <v/>
      </c>
      <c r="BI165" s="18" t="str">
        <f t="shared" si="197"/>
        <v/>
      </c>
      <c r="BJ165" s="18" t="str">
        <f t="shared" si="197"/>
        <v/>
      </c>
      <c r="BK165" s="18" t="str">
        <f t="shared" si="197"/>
        <v/>
      </c>
      <c r="BL165" s="18" t="str">
        <f t="shared" si="197"/>
        <v/>
      </c>
      <c r="BM165" s="18" t="str">
        <f t="shared" si="197"/>
        <v/>
      </c>
      <c r="BN165" s="8"/>
      <c r="BO165" s="8"/>
      <c r="BP165" s="8"/>
      <c r="BQ165" s="8"/>
      <c r="BR165" s="8"/>
      <c r="BS165" s="8"/>
    </row>
    <row r="166" spans="1:71" x14ac:dyDescent="0.2">
      <c r="A166" s="8" t="s">
        <v>196</v>
      </c>
      <c r="B166" s="32" t="s">
        <v>270</v>
      </c>
      <c r="C166" s="91" t="s">
        <v>109</v>
      </c>
      <c r="D166" s="53">
        <v>192.5</v>
      </c>
      <c r="E166" s="34">
        <v>485</v>
      </c>
      <c r="F166" s="34">
        <v>255</v>
      </c>
      <c r="G166" s="34">
        <v>500</v>
      </c>
      <c r="H166" s="34">
        <f t="shared" ref="H166:H193" si="199">SUM(E166:G166)</f>
        <v>1240</v>
      </c>
      <c r="I166" s="35">
        <f t="shared" si="195"/>
        <v>741.27200000000005</v>
      </c>
      <c r="J166" s="18">
        <f>IF(H166&gt;=0,LARGE($H$165:$H$193,2),0)</f>
        <v>1240</v>
      </c>
      <c r="K166" s="18">
        <f t="shared" ref="K166:K193" si="200">MAX(AI166:AM166)</f>
        <v>2</v>
      </c>
      <c r="L166" s="35">
        <f t="shared" si="196"/>
        <v>5</v>
      </c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8"/>
      <c r="AD166" s="6">
        <f t="shared" ref="AD166:AD193" si="201">IF(H166&gt;0,IF(H166&gt;=$J$169,1,AE166),0)</f>
        <v>1</v>
      </c>
      <c r="AE166" s="6">
        <f t="shared" ref="AE166:AE193" si="202">IF(H166&gt;0,IF(H166&gt;=$J$168,2,AF166),0)</f>
        <v>2</v>
      </c>
      <c r="AF166" s="6">
        <f t="shared" ref="AF166:AF193" si="203">IF(H166&gt;0,IF(H166&gt;=$J$167,3,AG166),0)</f>
        <v>3</v>
      </c>
      <c r="AG166" s="6">
        <f t="shared" ref="AG166:AG193" si="204">IF(H166&gt;0,IF(H166&gt;=$J$166,5,AH166),0)</f>
        <v>5</v>
      </c>
      <c r="AH166" s="6">
        <f t="shared" ref="AH166:AH193" si="205">IF(H166&gt;0,IF(H166&gt;=$J$165,7,0),0)</f>
        <v>0</v>
      </c>
      <c r="AI166" s="6">
        <f t="shared" ref="AI166:AI193" si="206">IF(L166=7,1,AJ166)</f>
        <v>2</v>
      </c>
      <c r="AJ166" s="6">
        <f t="shared" ref="AJ166:AJ193" si="207">IF(L166=5,2,AK166)</f>
        <v>2</v>
      </c>
      <c r="AK166" s="6">
        <f t="shared" ref="AK166:AK193" si="208">IF(L166=3,3,AL166)</f>
        <v>0</v>
      </c>
      <c r="AL166" s="6">
        <f t="shared" ref="AL166:AL193" si="209">IF(L166=2,4,AM166)</f>
        <v>0</v>
      </c>
      <c r="AM166" s="6">
        <f t="shared" ref="AM166:AM193" si="210">IF(L166=1,5,0)</f>
        <v>0</v>
      </c>
      <c r="AN166" s="8"/>
      <c r="AO166" s="6">
        <f t="shared" si="127"/>
        <v>1240</v>
      </c>
      <c r="AP166" s="6">
        <f>J166</f>
        <v>1240</v>
      </c>
      <c r="AQ166" s="6" t="str">
        <f>IF(H166&gt;0,LOOKUP(C166,'counts-boys'!A$1:A$16,'counts-boys'!C$1:C$16),0)</f>
        <v>PLV</v>
      </c>
      <c r="AR166" s="6">
        <f t="shared" ref="AR166:AR193" si="211">IF($A166="*",IF($H166&gt;0,IF($H166&gt;=$AP$169,1,AS166),0),0)</f>
        <v>1</v>
      </c>
      <c r="AS166" s="6">
        <f t="shared" ref="AS166:AS193" si="212">IF($A166="*",IF($H166&gt;0,IF($H166&gt;=$AP$168,2,AT166),0),0)</f>
        <v>2</v>
      </c>
      <c r="AT166" s="6">
        <f t="shared" ref="AT166:AT193" si="213">IF($A166="*",IF($H166&gt;0,IF($H166&gt;=$AP$167,3,AU166),0),0)</f>
        <v>3</v>
      </c>
      <c r="AU166" s="6">
        <f t="shared" ref="AU166:AU193" si="214">IF($A166="*",IF($H166&gt;0,IF($H166&gt;=$AP$166,5,AV166),0),0)</f>
        <v>5</v>
      </c>
      <c r="AV166" s="6">
        <f t="shared" ref="AV166:AV193" si="215">IF($A166="*",IF($H166&gt;0,IF($H166&gt;=$AP$165,7,0),0),0)</f>
        <v>0</v>
      </c>
      <c r="AW166" s="8"/>
      <c r="AX166" s="18" t="str">
        <f t="shared" si="197"/>
        <v/>
      </c>
      <c r="AY166" s="18" t="str">
        <f t="shared" si="197"/>
        <v/>
      </c>
      <c r="AZ166" s="18" t="str">
        <f t="shared" si="197"/>
        <v/>
      </c>
      <c r="BA166" s="18" t="str">
        <f t="shared" si="197"/>
        <v/>
      </c>
      <c r="BB166" s="18" t="str">
        <f t="shared" si="197"/>
        <v/>
      </c>
      <c r="BC166" s="18" t="str">
        <f t="shared" si="197"/>
        <v/>
      </c>
      <c r="BD166" s="18" t="str">
        <f t="shared" si="197"/>
        <v/>
      </c>
      <c r="BE166" s="18" t="str">
        <f t="shared" si="198"/>
        <v/>
      </c>
      <c r="BF166" s="18" t="str">
        <f t="shared" si="198"/>
        <v/>
      </c>
      <c r="BG166" s="18" t="str">
        <f t="shared" si="198"/>
        <v/>
      </c>
      <c r="BH166" s="18" t="str">
        <f t="shared" si="198"/>
        <v/>
      </c>
      <c r="BI166" s="18">
        <f t="shared" si="197"/>
        <v>5</v>
      </c>
      <c r="BJ166" s="18" t="str">
        <f t="shared" si="197"/>
        <v/>
      </c>
      <c r="BK166" s="18" t="str">
        <f t="shared" si="197"/>
        <v/>
      </c>
      <c r="BL166" s="18" t="str">
        <f t="shared" si="197"/>
        <v/>
      </c>
      <c r="BM166" s="18" t="str">
        <f t="shared" si="197"/>
        <v/>
      </c>
      <c r="BN166" s="8"/>
      <c r="BO166" s="8"/>
      <c r="BP166" s="8"/>
      <c r="BQ166" s="8"/>
      <c r="BR166" s="8"/>
      <c r="BS166" s="8"/>
    </row>
    <row r="167" spans="1:71" x14ac:dyDescent="0.2">
      <c r="A167" s="8" t="s">
        <v>196</v>
      </c>
      <c r="B167" s="32" t="s">
        <v>230</v>
      </c>
      <c r="C167" s="91" t="s">
        <v>66</v>
      </c>
      <c r="D167" s="53">
        <v>193.8</v>
      </c>
      <c r="E167" s="34">
        <v>480</v>
      </c>
      <c r="F167" s="34">
        <v>235</v>
      </c>
      <c r="G167" s="34">
        <v>500</v>
      </c>
      <c r="H167" s="34">
        <f t="shared" si="199"/>
        <v>1215</v>
      </c>
      <c r="I167" s="35">
        <f t="shared" si="195"/>
        <v>723.41100000000006</v>
      </c>
      <c r="J167" s="18">
        <f>IF(H167&gt;=0,LARGE($H$165:$H$193,3),0)</f>
        <v>1235</v>
      </c>
      <c r="K167" s="18">
        <f t="shared" si="200"/>
        <v>4</v>
      </c>
      <c r="L167" s="35">
        <f t="shared" si="196"/>
        <v>2</v>
      </c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8"/>
      <c r="AD167" s="6">
        <f t="shared" si="201"/>
        <v>1</v>
      </c>
      <c r="AE167" s="6">
        <f t="shared" si="202"/>
        <v>2</v>
      </c>
      <c r="AF167" s="6">
        <f t="shared" si="203"/>
        <v>0</v>
      </c>
      <c r="AG167" s="6">
        <f t="shared" si="204"/>
        <v>0</v>
      </c>
      <c r="AH167" s="6">
        <f t="shared" si="205"/>
        <v>0</v>
      </c>
      <c r="AI167" s="6">
        <f t="shared" si="206"/>
        <v>4</v>
      </c>
      <c r="AJ167" s="6">
        <f t="shared" si="207"/>
        <v>4</v>
      </c>
      <c r="AK167" s="6">
        <f t="shared" si="208"/>
        <v>4</v>
      </c>
      <c r="AL167" s="6">
        <f t="shared" si="209"/>
        <v>4</v>
      </c>
      <c r="AM167" s="6">
        <f t="shared" si="210"/>
        <v>0</v>
      </c>
      <c r="AN167" s="8"/>
      <c r="AO167" s="6">
        <f t="shared" si="127"/>
        <v>1215</v>
      </c>
      <c r="AP167" s="6">
        <f>J167</f>
        <v>1235</v>
      </c>
      <c r="AQ167" s="6" t="str">
        <f>IF(H167&gt;0,LOOKUP(C167,'counts-boys'!A$1:A$16,'counts-boys'!C$1:C$16),0)</f>
        <v>CRT</v>
      </c>
      <c r="AR167" s="6">
        <f t="shared" si="211"/>
        <v>1</v>
      </c>
      <c r="AS167" s="6">
        <f t="shared" si="212"/>
        <v>2</v>
      </c>
      <c r="AT167" s="6">
        <f t="shared" si="213"/>
        <v>0</v>
      </c>
      <c r="AU167" s="6">
        <f t="shared" si="214"/>
        <v>0</v>
      </c>
      <c r="AV167" s="6">
        <f t="shared" si="215"/>
        <v>0</v>
      </c>
      <c r="AW167" s="8"/>
      <c r="AX167" s="18" t="str">
        <f t="shared" si="197"/>
        <v/>
      </c>
      <c r="AY167" s="18" t="str">
        <f t="shared" si="197"/>
        <v/>
      </c>
      <c r="AZ167" s="18" t="str">
        <f t="shared" si="197"/>
        <v/>
      </c>
      <c r="BA167" s="18" t="str">
        <f t="shared" si="197"/>
        <v/>
      </c>
      <c r="BB167" s="18">
        <f t="shared" si="197"/>
        <v>2</v>
      </c>
      <c r="BC167" s="18" t="str">
        <f t="shared" si="197"/>
        <v/>
      </c>
      <c r="BD167" s="18" t="str">
        <f t="shared" si="197"/>
        <v/>
      </c>
      <c r="BE167" s="18" t="str">
        <f t="shared" si="198"/>
        <v/>
      </c>
      <c r="BF167" s="18" t="str">
        <f t="shared" si="198"/>
        <v/>
      </c>
      <c r="BG167" s="18" t="str">
        <f t="shared" si="198"/>
        <v/>
      </c>
      <c r="BH167" s="18" t="str">
        <f t="shared" si="198"/>
        <v/>
      </c>
      <c r="BI167" s="18" t="str">
        <f t="shared" si="197"/>
        <v/>
      </c>
      <c r="BJ167" s="18" t="str">
        <f t="shared" si="197"/>
        <v/>
      </c>
      <c r="BK167" s="18" t="str">
        <f t="shared" si="197"/>
        <v/>
      </c>
      <c r="BL167" s="18" t="str">
        <f t="shared" si="197"/>
        <v/>
      </c>
      <c r="BM167" s="18" t="str">
        <f t="shared" si="197"/>
        <v/>
      </c>
      <c r="BN167" s="8"/>
      <c r="BO167" s="8"/>
      <c r="BP167" s="8"/>
      <c r="BQ167" s="8"/>
      <c r="BR167" s="8"/>
      <c r="BS167" s="8"/>
    </row>
    <row r="168" spans="1:71" x14ac:dyDescent="0.2">
      <c r="A168" s="8" t="s">
        <v>196</v>
      </c>
      <c r="B168" s="32" t="s">
        <v>263</v>
      </c>
      <c r="C168" s="91" t="s">
        <v>262</v>
      </c>
      <c r="D168" s="53">
        <v>194.6</v>
      </c>
      <c r="E168" s="34">
        <v>0</v>
      </c>
      <c r="F168" s="34">
        <v>255</v>
      </c>
      <c r="G168" s="34">
        <v>455</v>
      </c>
      <c r="H168" s="34">
        <f t="shared" si="199"/>
        <v>710</v>
      </c>
      <c r="I168" s="35">
        <f t="shared" si="195"/>
        <v>421.38500000000005</v>
      </c>
      <c r="J168" s="18">
        <f>IF(H168&gt;=0,LARGE($H$165:$H$193,4),0)</f>
        <v>1215</v>
      </c>
      <c r="K168" s="18">
        <f t="shared" si="200"/>
        <v>0</v>
      </c>
      <c r="L168" s="35">
        <f t="shared" si="196"/>
        <v>0</v>
      </c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8"/>
      <c r="AD168" s="6">
        <f t="shared" si="201"/>
        <v>0</v>
      </c>
      <c r="AE168" s="6">
        <f t="shared" si="202"/>
        <v>0</v>
      </c>
      <c r="AF168" s="6">
        <f t="shared" si="203"/>
        <v>0</v>
      </c>
      <c r="AG168" s="6">
        <f t="shared" si="204"/>
        <v>0</v>
      </c>
      <c r="AH168" s="6">
        <f t="shared" si="205"/>
        <v>0</v>
      </c>
      <c r="AI168" s="6">
        <f t="shared" si="206"/>
        <v>0</v>
      </c>
      <c r="AJ168" s="6">
        <f t="shared" si="207"/>
        <v>0</v>
      </c>
      <c r="AK168" s="6">
        <f t="shared" si="208"/>
        <v>0</v>
      </c>
      <c r="AL168" s="6">
        <f t="shared" si="209"/>
        <v>0</v>
      </c>
      <c r="AM168" s="6">
        <f t="shared" si="210"/>
        <v>0</v>
      </c>
      <c r="AN168" s="8"/>
      <c r="AO168" s="6">
        <f t="shared" si="127"/>
        <v>710</v>
      </c>
      <c r="AP168" s="6">
        <f>J168</f>
        <v>1215</v>
      </c>
      <c r="AQ168" s="6" t="str">
        <f>IF(H168&gt;0,LOOKUP(C168,'counts-boys'!A$1:A$16,'counts-boys'!C$1:C$16),0)</f>
        <v>MM</v>
      </c>
      <c r="AR168" s="6">
        <f t="shared" si="211"/>
        <v>0</v>
      </c>
      <c r="AS168" s="6">
        <f t="shared" si="212"/>
        <v>0</v>
      </c>
      <c r="AT168" s="6">
        <f t="shared" si="213"/>
        <v>0</v>
      </c>
      <c r="AU168" s="6">
        <f t="shared" si="214"/>
        <v>0</v>
      </c>
      <c r="AV168" s="6">
        <f t="shared" si="215"/>
        <v>0</v>
      </c>
      <c r="AW168" s="8"/>
      <c r="AX168" s="18" t="str">
        <f t="shared" si="197"/>
        <v/>
      </c>
      <c r="AY168" s="18" t="str">
        <f t="shared" si="197"/>
        <v/>
      </c>
      <c r="AZ168" s="18" t="str">
        <f t="shared" si="197"/>
        <v/>
      </c>
      <c r="BA168" s="18" t="str">
        <f t="shared" si="197"/>
        <v/>
      </c>
      <c r="BB168" s="18" t="str">
        <f t="shared" si="197"/>
        <v/>
      </c>
      <c r="BC168" s="18" t="str">
        <f t="shared" si="197"/>
        <v/>
      </c>
      <c r="BD168" s="18" t="str">
        <f t="shared" si="197"/>
        <v/>
      </c>
      <c r="BE168" s="18" t="str">
        <f t="shared" si="198"/>
        <v/>
      </c>
      <c r="BF168" s="18" t="str">
        <f t="shared" si="198"/>
        <v/>
      </c>
      <c r="BG168" s="18">
        <f t="shared" si="198"/>
        <v>0</v>
      </c>
      <c r="BH168" s="18" t="str">
        <f t="shared" si="198"/>
        <v/>
      </c>
      <c r="BI168" s="18" t="str">
        <f t="shared" si="197"/>
        <v/>
      </c>
      <c r="BJ168" s="18" t="str">
        <f t="shared" si="197"/>
        <v/>
      </c>
      <c r="BK168" s="18" t="str">
        <f t="shared" si="197"/>
        <v/>
      </c>
      <c r="BL168" s="18" t="str">
        <f t="shared" si="197"/>
        <v/>
      </c>
      <c r="BM168" s="18" t="str">
        <f t="shared" si="197"/>
        <v/>
      </c>
      <c r="BN168" s="8"/>
      <c r="BO168" s="8"/>
      <c r="BP168" s="8"/>
      <c r="BQ168" s="8"/>
      <c r="BR168" s="8"/>
      <c r="BS168" s="8"/>
    </row>
    <row r="169" spans="1:71" x14ac:dyDescent="0.2">
      <c r="A169" s="8" t="s">
        <v>196</v>
      </c>
      <c r="B169" s="32" t="s">
        <v>154</v>
      </c>
      <c r="C169" s="91" t="s">
        <v>57</v>
      </c>
      <c r="D169" s="53">
        <v>195.6</v>
      </c>
      <c r="E169" s="34">
        <v>400</v>
      </c>
      <c r="F169" s="34">
        <v>250</v>
      </c>
      <c r="G169" s="34">
        <v>440</v>
      </c>
      <c r="H169" s="34">
        <f t="shared" si="199"/>
        <v>1090</v>
      </c>
      <c r="I169" s="35">
        <f t="shared" si="195"/>
        <v>644.84400000000005</v>
      </c>
      <c r="J169" s="18">
        <f>IF(H169&gt;=0,LARGE($H$165:$H$193,5),0)</f>
        <v>1180</v>
      </c>
      <c r="K169" s="18">
        <f t="shared" si="200"/>
        <v>0</v>
      </c>
      <c r="L169" s="35">
        <f t="shared" si="196"/>
        <v>0</v>
      </c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8"/>
      <c r="AD169" s="6">
        <f t="shared" si="201"/>
        <v>0</v>
      </c>
      <c r="AE169" s="6">
        <f t="shared" si="202"/>
        <v>0</v>
      </c>
      <c r="AF169" s="6">
        <f t="shared" si="203"/>
        <v>0</v>
      </c>
      <c r="AG169" s="6">
        <f t="shared" si="204"/>
        <v>0</v>
      </c>
      <c r="AH169" s="6">
        <f t="shared" si="205"/>
        <v>0</v>
      </c>
      <c r="AI169" s="6">
        <f t="shared" si="206"/>
        <v>0</v>
      </c>
      <c r="AJ169" s="6">
        <f t="shared" si="207"/>
        <v>0</v>
      </c>
      <c r="AK169" s="6">
        <f t="shared" si="208"/>
        <v>0</v>
      </c>
      <c r="AL169" s="6">
        <f t="shared" si="209"/>
        <v>0</v>
      </c>
      <c r="AM169" s="6">
        <f t="shared" si="210"/>
        <v>0</v>
      </c>
      <c r="AN169" s="8"/>
      <c r="AO169" s="6">
        <f t="shared" si="127"/>
        <v>1090</v>
      </c>
      <c r="AP169" s="6">
        <f>J169</f>
        <v>1180</v>
      </c>
      <c r="AQ169" s="6" t="str">
        <f>IF(H169&gt;0,LOOKUP(C169,'counts-boys'!A$1:A$16,'counts-boys'!C$1:C$16),0)</f>
        <v>NP</v>
      </c>
      <c r="AR169" s="6">
        <f t="shared" si="211"/>
        <v>0</v>
      </c>
      <c r="AS169" s="6">
        <f t="shared" si="212"/>
        <v>0</v>
      </c>
      <c r="AT169" s="6">
        <f t="shared" si="213"/>
        <v>0</v>
      </c>
      <c r="AU169" s="6">
        <f t="shared" si="214"/>
        <v>0</v>
      </c>
      <c r="AV169" s="6">
        <f t="shared" si="215"/>
        <v>0</v>
      </c>
      <c r="AW169" s="8"/>
      <c r="AX169" s="18" t="str">
        <f t="shared" si="197"/>
        <v/>
      </c>
      <c r="AY169" s="18" t="str">
        <f t="shared" si="197"/>
        <v/>
      </c>
      <c r="AZ169" s="18" t="str">
        <f t="shared" si="197"/>
        <v/>
      </c>
      <c r="BA169" s="18" t="str">
        <f t="shared" si="197"/>
        <v/>
      </c>
      <c r="BB169" s="18" t="str">
        <f t="shared" si="197"/>
        <v/>
      </c>
      <c r="BC169" s="18" t="str">
        <f t="shared" si="197"/>
        <v/>
      </c>
      <c r="BD169" s="18" t="str">
        <f t="shared" si="197"/>
        <v/>
      </c>
      <c r="BE169" s="18" t="str">
        <f t="shared" si="198"/>
        <v/>
      </c>
      <c r="BF169" s="18" t="str">
        <f t="shared" si="198"/>
        <v/>
      </c>
      <c r="BG169" s="18" t="str">
        <f t="shared" si="198"/>
        <v/>
      </c>
      <c r="BH169" s="18">
        <f t="shared" si="198"/>
        <v>0</v>
      </c>
      <c r="BI169" s="18" t="str">
        <f t="shared" si="197"/>
        <v/>
      </c>
      <c r="BJ169" s="18" t="str">
        <f t="shared" si="197"/>
        <v/>
      </c>
      <c r="BK169" s="18" t="str">
        <f t="shared" si="197"/>
        <v/>
      </c>
      <c r="BL169" s="18" t="str">
        <f t="shared" si="197"/>
        <v/>
      </c>
      <c r="BM169" s="18" t="str">
        <f t="shared" si="197"/>
        <v/>
      </c>
      <c r="BN169" s="8"/>
      <c r="BO169" s="8"/>
      <c r="BP169" s="8"/>
      <c r="BQ169" s="8"/>
      <c r="BR169" s="8"/>
      <c r="BS169" s="8"/>
    </row>
    <row r="170" spans="1:71" x14ac:dyDescent="0.2">
      <c r="A170" s="8"/>
      <c r="B170" s="32" t="s">
        <v>239</v>
      </c>
      <c r="C170" s="91" t="s">
        <v>58</v>
      </c>
      <c r="D170" s="53">
        <v>195.7</v>
      </c>
      <c r="E170" s="34">
        <v>415</v>
      </c>
      <c r="F170" s="34">
        <v>225</v>
      </c>
      <c r="G170" s="34">
        <v>225</v>
      </c>
      <c r="H170" s="34">
        <f t="shared" si="199"/>
        <v>865</v>
      </c>
      <c r="I170" s="35">
        <f t="shared" si="195"/>
        <v>511.73400000000004</v>
      </c>
      <c r="J170" s="36"/>
      <c r="K170" s="18">
        <f t="shared" si="200"/>
        <v>0</v>
      </c>
      <c r="L170" s="35">
        <f t="shared" si="196"/>
        <v>0</v>
      </c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8"/>
      <c r="AD170" s="6">
        <f t="shared" si="201"/>
        <v>0</v>
      </c>
      <c r="AE170" s="6">
        <f t="shared" si="202"/>
        <v>0</v>
      </c>
      <c r="AF170" s="6">
        <f t="shared" si="203"/>
        <v>0</v>
      </c>
      <c r="AG170" s="6">
        <f t="shared" si="204"/>
        <v>0</v>
      </c>
      <c r="AH170" s="6">
        <f t="shared" si="205"/>
        <v>0</v>
      </c>
      <c r="AI170" s="6">
        <f t="shared" si="206"/>
        <v>0</v>
      </c>
      <c r="AJ170" s="6">
        <f t="shared" si="207"/>
        <v>0</v>
      </c>
      <c r="AK170" s="6">
        <f t="shared" si="208"/>
        <v>0</v>
      </c>
      <c r="AL170" s="6">
        <f t="shared" si="209"/>
        <v>0</v>
      </c>
      <c r="AM170" s="6">
        <f t="shared" si="210"/>
        <v>0</v>
      </c>
      <c r="AN170" s="8"/>
      <c r="AO170" s="6" t="str">
        <f t="shared" si="127"/>
        <v/>
      </c>
      <c r="AP170" s="8"/>
      <c r="AQ170" s="6" t="str">
        <f>IF(H170&gt;0,LOOKUP(C170,'counts-boys'!A$1:A$16,'counts-boys'!C$1:C$16),0)</f>
        <v>GI</v>
      </c>
      <c r="AR170" s="6">
        <f t="shared" si="211"/>
        <v>0</v>
      </c>
      <c r="AS170" s="6">
        <f t="shared" si="212"/>
        <v>0</v>
      </c>
      <c r="AT170" s="6">
        <f t="shared" si="213"/>
        <v>0</v>
      </c>
      <c r="AU170" s="6">
        <f t="shared" si="214"/>
        <v>0</v>
      </c>
      <c r="AV170" s="6">
        <f t="shared" si="215"/>
        <v>0</v>
      </c>
      <c r="AW170" s="8"/>
      <c r="AX170" s="18" t="str">
        <f t="shared" si="197"/>
        <v/>
      </c>
      <c r="AY170" s="18" t="str">
        <f t="shared" si="197"/>
        <v/>
      </c>
      <c r="AZ170" s="18" t="str">
        <f t="shared" si="197"/>
        <v/>
      </c>
      <c r="BA170" s="18" t="str">
        <f t="shared" si="197"/>
        <v/>
      </c>
      <c r="BB170" s="18" t="str">
        <f t="shared" si="197"/>
        <v/>
      </c>
      <c r="BC170" s="18" t="str">
        <f t="shared" si="197"/>
        <v/>
      </c>
      <c r="BD170" s="18">
        <f t="shared" si="197"/>
        <v>0</v>
      </c>
      <c r="BE170" s="18" t="str">
        <f t="shared" si="198"/>
        <v/>
      </c>
      <c r="BF170" s="18" t="str">
        <f t="shared" si="198"/>
        <v/>
      </c>
      <c r="BG170" s="18" t="str">
        <f t="shared" si="198"/>
        <v/>
      </c>
      <c r="BH170" s="18" t="str">
        <f t="shared" si="198"/>
        <v/>
      </c>
      <c r="BI170" s="18" t="str">
        <f t="shared" si="197"/>
        <v/>
      </c>
      <c r="BJ170" s="18" t="str">
        <f t="shared" si="197"/>
        <v/>
      </c>
      <c r="BK170" s="18" t="str">
        <f t="shared" si="197"/>
        <v/>
      </c>
      <c r="BL170" s="18" t="str">
        <f t="shared" si="197"/>
        <v/>
      </c>
      <c r="BM170" s="18" t="str">
        <f t="shared" si="197"/>
        <v/>
      </c>
      <c r="BN170" s="8"/>
      <c r="BO170" s="8"/>
      <c r="BP170" s="8"/>
      <c r="BQ170" s="8"/>
      <c r="BR170" s="8"/>
      <c r="BS170" s="8"/>
    </row>
    <row r="171" spans="1:71" x14ac:dyDescent="0.2">
      <c r="A171" s="8" t="s">
        <v>196</v>
      </c>
      <c r="B171" s="32" t="s">
        <v>254</v>
      </c>
      <c r="C171" s="91" t="s">
        <v>45</v>
      </c>
      <c r="D171" s="53">
        <v>195.8</v>
      </c>
      <c r="E171" s="34">
        <v>425</v>
      </c>
      <c r="F171" s="34">
        <v>260</v>
      </c>
      <c r="G171" s="34">
        <v>550</v>
      </c>
      <c r="H171" s="34">
        <f t="shared" si="199"/>
        <v>1235</v>
      </c>
      <c r="I171" s="35">
        <f t="shared" si="195"/>
        <v>730.62599999999998</v>
      </c>
      <c r="J171" s="36"/>
      <c r="K171" s="18">
        <f t="shared" si="200"/>
        <v>3</v>
      </c>
      <c r="L171" s="35">
        <f t="shared" si="196"/>
        <v>3</v>
      </c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8"/>
      <c r="AD171" s="6">
        <f t="shared" si="201"/>
        <v>1</v>
      </c>
      <c r="AE171" s="6">
        <f t="shared" si="202"/>
        <v>2</v>
      </c>
      <c r="AF171" s="6">
        <f t="shared" si="203"/>
        <v>3</v>
      </c>
      <c r="AG171" s="6">
        <f t="shared" si="204"/>
        <v>0</v>
      </c>
      <c r="AH171" s="6">
        <f t="shared" si="205"/>
        <v>0</v>
      </c>
      <c r="AI171" s="6">
        <f t="shared" si="206"/>
        <v>3</v>
      </c>
      <c r="AJ171" s="6">
        <f t="shared" si="207"/>
        <v>3</v>
      </c>
      <c r="AK171" s="6">
        <f t="shared" si="208"/>
        <v>3</v>
      </c>
      <c r="AL171" s="6">
        <f t="shared" si="209"/>
        <v>0</v>
      </c>
      <c r="AM171" s="6">
        <f t="shared" si="210"/>
        <v>0</v>
      </c>
      <c r="AN171" s="8"/>
      <c r="AO171" s="6">
        <f t="shared" si="127"/>
        <v>1235</v>
      </c>
      <c r="AP171" s="8"/>
      <c r="AQ171" s="6" t="str">
        <f>IF(H171&gt;0,LOOKUP(C171,'counts-boys'!A$1:A$16,'counts-boys'!C$1:C$16),0)</f>
        <v>LEX</v>
      </c>
      <c r="AR171" s="6">
        <f t="shared" si="211"/>
        <v>1</v>
      </c>
      <c r="AS171" s="6">
        <f t="shared" si="212"/>
        <v>2</v>
      </c>
      <c r="AT171" s="6">
        <f t="shared" si="213"/>
        <v>3</v>
      </c>
      <c r="AU171" s="6">
        <f t="shared" si="214"/>
        <v>0</v>
      </c>
      <c r="AV171" s="6">
        <f t="shared" si="215"/>
        <v>0</v>
      </c>
      <c r="AW171" s="8"/>
      <c r="AX171" s="18" t="str">
        <f t="shared" si="197"/>
        <v/>
      </c>
      <c r="AY171" s="18" t="str">
        <f t="shared" si="197"/>
        <v/>
      </c>
      <c r="AZ171" s="18" t="str">
        <f t="shared" si="197"/>
        <v/>
      </c>
      <c r="BA171" s="18" t="str">
        <f t="shared" si="197"/>
        <v/>
      </c>
      <c r="BB171" s="18" t="str">
        <f t="shared" si="197"/>
        <v/>
      </c>
      <c r="BC171" s="18" t="str">
        <f t="shared" si="197"/>
        <v/>
      </c>
      <c r="BD171" s="18" t="str">
        <f t="shared" si="197"/>
        <v/>
      </c>
      <c r="BE171" s="18">
        <f t="shared" si="198"/>
        <v>3</v>
      </c>
      <c r="BF171" s="18" t="str">
        <f t="shared" si="198"/>
        <v/>
      </c>
      <c r="BG171" s="18" t="str">
        <f t="shared" si="198"/>
        <v/>
      </c>
      <c r="BH171" s="18" t="str">
        <f t="shared" si="198"/>
        <v/>
      </c>
      <c r="BI171" s="18" t="str">
        <f t="shared" si="197"/>
        <v/>
      </c>
      <c r="BJ171" s="18" t="str">
        <f t="shared" si="197"/>
        <v/>
      </c>
      <c r="BK171" s="18" t="str">
        <f t="shared" si="197"/>
        <v/>
      </c>
      <c r="BL171" s="18" t="str">
        <f t="shared" si="197"/>
        <v/>
      </c>
      <c r="BM171" s="18" t="str">
        <f t="shared" si="197"/>
        <v/>
      </c>
      <c r="BN171" s="8"/>
      <c r="BO171" s="8"/>
      <c r="BP171" s="8"/>
      <c r="BQ171" s="8"/>
      <c r="BR171" s="8"/>
      <c r="BS171" s="8"/>
    </row>
    <row r="172" spans="1:71" x14ac:dyDescent="0.2">
      <c r="A172" s="8" t="s">
        <v>196</v>
      </c>
      <c r="B172" s="32" t="s">
        <v>153</v>
      </c>
      <c r="C172" s="91" t="s">
        <v>58</v>
      </c>
      <c r="D172" s="53">
        <v>196.1</v>
      </c>
      <c r="E172" s="34">
        <v>345</v>
      </c>
      <c r="F172" s="34">
        <v>245</v>
      </c>
      <c r="G172" s="34">
        <v>510</v>
      </c>
      <c r="H172" s="34">
        <f t="shared" si="199"/>
        <v>1100</v>
      </c>
      <c r="I172" s="35">
        <f t="shared" si="195"/>
        <v>648.66999999999996</v>
      </c>
      <c r="J172" s="36"/>
      <c r="K172" s="18">
        <f t="shared" si="200"/>
        <v>0</v>
      </c>
      <c r="L172" s="35">
        <f t="shared" si="196"/>
        <v>0</v>
      </c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8"/>
      <c r="AD172" s="6">
        <f t="shared" si="201"/>
        <v>0</v>
      </c>
      <c r="AE172" s="6">
        <f t="shared" si="202"/>
        <v>0</v>
      </c>
      <c r="AF172" s="6">
        <f t="shared" si="203"/>
        <v>0</v>
      </c>
      <c r="AG172" s="6">
        <f t="shared" si="204"/>
        <v>0</v>
      </c>
      <c r="AH172" s="6">
        <f t="shared" si="205"/>
        <v>0</v>
      </c>
      <c r="AI172" s="6">
        <f t="shared" si="206"/>
        <v>0</v>
      </c>
      <c r="AJ172" s="6">
        <f t="shared" si="207"/>
        <v>0</v>
      </c>
      <c r="AK172" s="6">
        <f t="shared" si="208"/>
        <v>0</v>
      </c>
      <c r="AL172" s="6">
        <f t="shared" si="209"/>
        <v>0</v>
      </c>
      <c r="AM172" s="6">
        <f t="shared" si="210"/>
        <v>0</v>
      </c>
      <c r="AN172" s="8"/>
      <c r="AO172" s="6">
        <f t="shared" si="127"/>
        <v>1100</v>
      </c>
      <c r="AP172" s="8"/>
      <c r="AQ172" s="6" t="str">
        <f>IF(H172&gt;0,LOOKUP(C172,'counts-boys'!A$1:A$16,'counts-boys'!C$1:C$16),0)</f>
        <v>GI</v>
      </c>
      <c r="AR172" s="6">
        <f t="shared" si="211"/>
        <v>0</v>
      </c>
      <c r="AS172" s="6">
        <f t="shared" si="212"/>
        <v>0</v>
      </c>
      <c r="AT172" s="6">
        <f t="shared" si="213"/>
        <v>0</v>
      </c>
      <c r="AU172" s="6">
        <f t="shared" si="214"/>
        <v>0</v>
      </c>
      <c r="AV172" s="6">
        <f t="shared" si="215"/>
        <v>0</v>
      </c>
      <c r="AW172" s="8"/>
      <c r="AX172" s="18" t="str">
        <f t="shared" si="197"/>
        <v/>
      </c>
      <c r="AY172" s="18" t="str">
        <f t="shared" si="197"/>
        <v/>
      </c>
      <c r="AZ172" s="18" t="str">
        <f t="shared" si="197"/>
        <v/>
      </c>
      <c r="BA172" s="18" t="str">
        <f t="shared" si="197"/>
        <v/>
      </c>
      <c r="BB172" s="18" t="str">
        <f t="shared" si="197"/>
        <v/>
      </c>
      <c r="BC172" s="18" t="str">
        <f t="shared" si="197"/>
        <v/>
      </c>
      <c r="BD172" s="18">
        <f t="shared" si="197"/>
        <v>0</v>
      </c>
      <c r="BE172" s="18" t="str">
        <f t="shared" si="198"/>
        <v/>
      </c>
      <c r="BF172" s="18" t="str">
        <f t="shared" si="198"/>
        <v/>
      </c>
      <c r="BG172" s="18" t="str">
        <f t="shared" si="198"/>
        <v/>
      </c>
      <c r="BH172" s="18" t="str">
        <f t="shared" si="198"/>
        <v/>
      </c>
      <c r="BI172" s="18" t="str">
        <f t="shared" si="197"/>
        <v/>
      </c>
      <c r="BJ172" s="18" t="str">
        <f t="shared" si="197"/>
        <v/>
      </c>
      <c r="BK172" s="18" t="str">
        <f t="shared" si="197"/>
        <v/>
      </c>
      <c r="BL172" s="18" t="str">
        <f t="shared" si="197"/>
        <v/>
      </c>
      <c r="BM172" s="18" t="str">
        <f t="shared" si="197"/>
        <v/>
      </c>
      <c r="BN172" s="8"/>
      <c r="BO172" s="8"/>
      <c r="BP172" s="8"/>
      <c r="BQ172" s="8"/>
      <c r="BR172" s="8"/>
      <c r="BS172" s="8"/>
    </row>
    <row r="173" spans="1:71" x14ac:dyDescent="0.2">
      <c r="A173" s="44" t="s">
        <v>196</v>
      </c>
      <c r="B173" s="32" t="s">
        <v>257</v>
      </c>
      <c r="C173" s="91" t="s">
        <v>45</v>
      </c>
      <c r="D173" s="53">
        <v>196.1</v>
      </c>
      <c r="E173" s="34">
        <v>400</v>
      </c>
      <c r="F173" s="34">
        <v>255</v>
      </c>
      <c r="G173" s="34">
        <v>525</v>
      </c>
      <c r="H173" s="34">
        <f t="shared" si="199"/>
        <v>1180</v>
      </c>
      <c r="I173" s="35">
        <f t="shared" si="195"/>
        <v>695.846</v>
      </c>
      <c r="J173" s="36"/>
      <c r="K173" s="18">
        <f t="shared" si="200"/>
        <v>5</v>
      </c>
      <c r="L173" s="35">
        <f t="shared" si="196"/>
        <v>1</v>
      </c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8"/>
      <c r="AD173" s="6">
        <f t="shared" si="201"/>
        <v>1</v>
      </c>
      <c r="AE173" s="6">
        <f t="shared" si="202"/>
        <v>0</v>
      </c>
      <c r="AF173" s="6">
        <f t="shared" si="203"/>
        <v>0</v>
      </c>
      <c r="AG173" s="6">
        <f t="shared" si="204"/>
        <v>0</v>
      </c>
      <c r="AH173" s="6">
        <f t="shared" si="205"/>
        <v>0</v>
      </c>
      <c r="AI173" s="6">
        <f t="shared" si="206"/>
        <v>5</v>
      </c>
      <c r="AJ173" s="6">
        <f t="shared" si="207"/>
        <v>5</v>
      </c>
      <c r="AK173" s="6">
        <f t="shared" si="208"/>
        <v>5</v>
      </c>
      <c r="AL173" s="6">
        <f t="shared" si="209"/>
        <v>5</v>
      </c>
      <c r="AM173" s="6">
        <f t="shared" si="210"/>
        <v>5</v>
      </c>
      <c r="AN173" s="8"/>
      <c r="AO173" s="6">
        <f t="shared" si="127"/>
        <v>1180</v>
      </c>
      <c r="AP173" s="8"/>
      <c r="AQ173" s="6" t="str">
        <f>IF(H173&gt;0,LOOKUP(C173,'counts-boys'!A$1:A$16,'counts-boys'!C$1:C$16),0)</f>
        <v>LEX</v>
      </c>
      <c r="AR173" s="6">
        <f t="shared" si="211"/>
        <v>1</v>
      </c>
      <c r="AS173" s="6">
        <f t="shared" si="212"/>
        <v>0</v>
      </c>
      <c r="AT173" s="6">
        <f t="shared" si="213"/>
        <v>0</v>
      </c>
      <c r="AU173" s="6">
        <f t="shared" si="214"/>
        <v>0</v>
      </c>
      <c r="AV173" s="6">
        <f t="shared" si="215"/>
        <v>0</v>
      </c>
      <c r="AW173" s="8"/>
      <c r="AX173" s="18" t="str">
        <f t="shared" si="197"/>
        <v/>
      </c>
      <c r="AY173" s="18" t="str">
        <f t="shared" si="197"/>
        <v/>
      </c>
      <c r="AZ173" s="18" t="str">
        <f t="shared" si="197"/>
        <v/>
      </c>
      <c r="BA173" s="18" t="str">
        <f t="shared" si="197"/>
        <v/>
      </c>
      <c r="BB173" s="18" t="str">
        <f t="shared" si="197"/>
        <v/>
      </c>
      <c r="BC173" s="18" t="str">
        <f t="shared" si="197"/>
        <v/>
      </c>
      <c r="BD173" s="18" t="str">
        <f t="shared" si="197"/>
        <v/>
      </c>
      <c r="BE173" s="18">
        <f t="shared" si="198"/>
        <v>1</v>
      </c>
      <c r="BF173" s="18" t="str">
        <f t="shared" si="198"/>
        <v/>
      </c>
      <c r="BG173" s="18" t="str">
        <f t="shared" si="198"/>
        <v/>
      </c>
      <c r="BH173" s="18" t="str">
        <f t="shared" si="198"/>
        <v/>
      </c>
      <c r="BI173" s="18" t="str">
        <f t="shared" si="197"/>
        <v/>
      </c>
      <c r="BJ173" s="18" t="str">
        <f t="shared" si="197"/>
        <v/>
      </c>
      <c r="BK173" s="18" t="str">
        <f t="shared" si="197"/>
        <v/>
      </c>
      <c r="BL173" s="18" t="str">
        <f t="shared" si="197"/>
        <v/>
      </c>
      <c r="BM173" s="18" t="str">
        <f t="shared" si="197"/>
        <v/>
      </c>
      <c r="BN173" s="8"/>
      <c r="BO173" s="8"/>
      <c r="BP173" s="8"/>
      <c r="BQ173" s="8"/>
      <c r="BR173" s="8"/>
      <c r="BS173" s="8"/>
    </row>
    <row r="174" spans="1:71" x14ac:dyDescent="0.2">
      <c r="A174" s="44" t="s">
        <v>196</v>
      </c>
      <c r="B174" s="32" t="s">
        <v>219</v>
      </c>
      <c r="C174" s="91" t="s">
        <v>211</v>
      </c>
      <c r="D174" s="53">
        <v>196.9</v>
      </c>
      <c r="E174" s="34">
        <v>405</v>
      </c>
      <c r="F174" s="34">
        <v>295</v>
      </c>
      <c r="G174" s="34">
        <v>555</v>
      </c>
      <c r="H174" s="34">
        <f t="shared" si="199"/>
        <v>1255</v>
      </c>
      <c r="I174" s="35">
        <f t="shared" si="195"/>
        <v>740.07349999999997</v>
      </c>
      <c r="J174" s="36"/>
      <c r="K174" s="18">
        <f t="shared" si="200"/>
        <v>1</v>
      </c>
      <c r="L174" s="35">
        <f t="shared" si="196"/>
        <v>7</v>
      </c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8"/>
      <c r="AD174" s="6">
        <f t="shared" si="201"/>
        <v>1</v>
      </c>
      <c r="AE174" s="6">
        <f t="shared" si="202"/>
        <v>2</v>
      </c>
      <c r="AF174" s="6">
        <f t="shared" si="203"/>
        <v>3</v>
      </c>
      <c r="AG174" s="6">
        <f t="shared" si="204"/>
        <v>5</v>
      </c>
      <c r="AH174" s="6">
        <f t="shared" si="205"/>
        <v>7</v>
      </c>
      <c r="AI174" s="6">
        <f t="shared" si="206"/>
        <v>1</v>
      </c>
      <c r="AJ174" s="6">
        <f t="shared" si="207"/>
        <v>0</v>
      </c>
      <c r="AK174" s="6">
        <f t="shared" si="208"/>
        <v>0</v>
      </c>
      <c r="AL174" s="6">
        <f t="shared" si="209"/>
        <v>0</v>
      </c>
      <c r="AM174" s="6">
        <f t="shared" si="210"/>
        <v>0</v>
      </c>
      <c r="AN174" s="8"/>
      <c r="AO174" s="6">
        <f t="shared" si="127"/>
        <v>1255</v>
      </c>
      <c r="AP174" s="8"/>
      <c r="AQ174" s="6" t="str">
        <f>IF(H174&gt;0,LOOKUP(C174,'counts-boys'!A$1:A$16,'counts-boys'!C$1:C$16),0)</f>
        <v>COL</v>
      </c>
      <c r="AR174" s="6">
        <f t="shared" si="211"/>
        <v>1</v>
      </c>
      <c r="AS174" s="6">
        <f t="shared" si="212"/>
        <v>2</v>
      </c>
      <c r="AT174" s="6">
        <f t="shared" si="213"/>
        <v>3</v>
      </c>
      <c r="AU174" s="6">
        <f t="shared" si="214"/>
        <v>5</v>
      </c>
      <c r="AV174" s="6">
        <f t="shared" si="215"/>
        <v>7</v>
      </c>
      <c r="AW174" s="8"/>
      <c r="AX174" s="18" t="str">
        <f t="shared" si="197"/>
        <v/>
      </c>
      <c r="AY174" s="18" t="str">
        <f t="shared" si="197"/>
        <v/>
      </c>
      <c r="AZ174" s="18" t="str">
        <f t="shared" si="197"/>
        <v/>
      </c>
      <c r="BA174" s="18">
        <f t="shared" si="197"/>
        <v>7</v>
      </c>
      <c r="BB174" s="18" t="str">
        <f t="shared" si="197"/>
        <v/>
      </c>
      <c r="BC174" s="18" t="str">
        <f t="shared" si="197"/>
        <v/>
      </c>
      <c r="BD174" s="18" t="str">
        <f t="shared" si="197"/>
        <v/>
      </c>
      <c r="BE174" s="18" t="str">
        <f t="shared" si="198"/>
        <v/>
      </c>
      <c r="BF174" s="18" t="str">
        <f t="shared" si="198"/>
        <v/>
      </c>
      <c r="BG174" s="18" t="str">
        <f t="shared" si="198"/>
        <v/>
      </c>
      <c r="BH174" s="18" t="str">
        <f t="shared" si="198"/>
        <v/>
      </c>
      <c r="BI174" s="18" t="str">
        <f t="shared" si="197"/>
        <v/>
      </c>
      <c r="BJ174" s="18" t="str">
        <f t="shared" si="197"/>
        <v/>
      </c>
      <c r="BK174" s="18" t="str">
        <f t="shared" si="197"/>
        <v/>
      </c>
      <c r="BL174" s="18" t="str">
        <f t="shared" si="197"/>
        <v/>
      </c>
      <c r="BM174" s="18" t="str">
        <f t="shared" si="197"/>
        <v/>
      </c>
      <c r="BN174" s="8"/>
      <c r="BO174" s="8"/>
      <c r="BP174" s="8"/>
      <c r="BQ174" s="8"/>
      <c r="BR174" s="8"/>
      <c r="BS174" s="8"/>
    </row>
    <row r="175" spans="1:71" x14ac:dyDescent="0.2">
      <c r="A175" s="44"/>
      <c r="B175" s="32" t="s">
        <v>150</v>
      </c>
      <c r="C175" s="91" t="s">
        <v>106</v>
      </c>
      <c r="D175" s="53">
        <v>197.2</v>
      </c>
      <c r="E175" s="34">
        <v>385</v>
      </c>
      <c r="F175" s="34">
        <v>230</v>
      </c>
      <c r="G175" s="34">
        <v>410</v>
      </c>
      <c r="H175" s="34">
        <f t="shared" si="199"/>
        <v>1025</v>
      </c>
      <c r="I175" s="35">
        <f t="shared" si="195"/>
        <v>612.84749999999997</v>
      </c>
      <c r="J175" s="36"/>
      <c r="K175" s="18">
        <f t="shared" si="200"/>
        <v>0</v>
      </c>
      <c r="L175" s="35">
        <f t="shared" si="196"/>
        <v>0</v>
      </c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8"/>
      <c r="AD175" s="6">
        <f t="shared" si="201"/>
        <v>0</v>
      </c>
      <c r="AE175" s="6">
        <f t="shared" si="202"/>
        <v>0</v>
      </c>
      <c r="AF175" s="6">
        <f t="shared" si="203"/>
        <v>0</v>
      </c>
      <c r="AG175" s="6">
        <f t="shared" si="204"/>
        <v>0</v>
      </c>
      <c r="AH175" s="6">
        <f t="shared" si="205"/>
        <v>0</v>
      </c>
      <c r="AI175" s="6">
        <f t="shared" si="206"/>
        <v>0</v>
      </c>
      <c r="AJ175" s="6">
        <f t="shared" si="207"/>
        <v>0</v>
      </c>
      <c r="AK175" s="6">
        <f t="shared" si="208"/>
        <v>0</v>
      </c>
      <c r="AL175" s="6">
        <f t="shared" si="209"/>
        <v>0</v>
      </c>
      <c r="AM175" s="6">
        <f t="shared" si="210"/>
        <v>0</v>
      </c>
      <c r="AN175" s="8"/>
      <c r="AO175" s="6" t="str">
        <f t="shared" si="127"/>
        <v/>
      </c>
      <c r="AP175" s="8"/>
      <c r="AQ175" s="6" t="str">
        <f>IF(H175&gt;0,LOOKUP(C175,'counts-boys'!A$1:A$16,'counts-boys'!C$1:C$16),0)</f>
        <v>CP</v>
      </c>
      <c r="AR175" s="6">
        <f t="shared" si="211"/>
        <v>0</v>
      </c>
      <c r="AS175" s="6">
        <f t="shared" si="212"/>
        <v>0</v>
      </c>
      <c r="AT175" s="6">
        <f t="shared" si="213"/>
        <v>0</v>
      </c>
      <c r="AU175" s="6">
        <f t="shared" si="214"/>
        <v>0</v>
      </c>
      <c r="AV175" s="6">
        <f t="shared" si="215"/>
        <v>0</v>
      </c>
      <c r="AW175" s="8"/>
      <c r="AX175" s="18" t="str">
        <f t="shared" si="197"/>
        <v/>
      </c>
      <c r="AY175" s="18" t="str">
        <f t="shared" si="197"/>
        <v/>
      </c>
      <c r="AZ175" s="18" t="str">
        <f t="shared" si="197"/>
        <v/>
      </c>
      <c r="BA175" s="18" t="str">
        <f t="shared" si="197"/>
        <v/>
      </c>
      <c r="BB175" s="18" t="str">
        <f t="shared" si="197"/>
        <v/>
      </c>
      <c r="BC175" s="18" t="str">
        <f t="shared" si="197"/>
        <v/>
      </c>
      <c r="BD175" s="18" t="str">
        <f t="shared" si="197"/>
        <v/>
      </c>
      <c r="BE175" s="18" t="str">
        <f t="shared" si="198"/>
        <v/>
      </c>
      <c r="BF175" s="18" t="str">
        <f t="shared" si="198"/>
        <v/>
      </c>
      <c r="BG175" s="18" t="str">
        <f t="shared" si="198"/>
        <v/>
      </c>
      <c r="BH175" s="18" t="str">
        <f t="shared" si="198"/>
        <v/>
      </c>
      <c r="BI175" s="18" t="str">
        <f t="shared" si="197"/>
        <v/>
      </c>
      <c r="BJ175" s="18">
        <f t="shared" si="197"/>
        <v>0</v>
      </c>
      <c r="BK175" s="18" t="str">
        <f t="shared" si="197"/>
        <v/>
      </c>
      <c r="BL175" s="18" t="str">
        <f t="shared" si="197"/>
        <v/>
      </c>
      <c r="BM175" s="18" t="str">
        <f t="shared" si="197"/>
        <v/>
      </c>
      <c r="BN175" s="8"/>
      <c r="BO175" s="8"/>
      <c r="BP175" s="8"/>
      <c r="BQ175" s="8"/>
      <c r="BR175" s="8"/>
      <c r="BS175" s="8"/>
    </row>
    <row r="176" spans="1:71" x14ac:dyDescent="0.2">
      <c r="A176" s="44" t="s">
        <v>196</v>
      </c>
      <c r="B176" s="32" t="s">
        <v>342</v>
      </c>
      <c r="C176" s="91" t="s">
        <v>101</v>
      </c>
      <c r="D176" s="53">
        <v>198</v>
      </c>
      <c r="E176" s="34">
        <v>355</v>
      </c>
      <c r="F176" s="34">
        <v>255</v>
      </c>
      <c r="G176" s="34">
        <v>435</v>
      </c>
      <c r="H176" s="34">
        <f t="shared" ref="H176:H190" si="216">SUM(E176:G176)</f>
        <v>1045</v>
      </c>
      <c r="I176" s="35">
        <f t="shared" si="195"/>
        <v>612.47449999999992</v>
      </c>
      <c r="J176" s="36"/>
      <c r="K176" s="18">
        <f t="shared" si="200"/>
        <v>0</v>
      </c>
      <c r="L176" s="35">
        <f t="shared" si="196"/>
        <v>0</v>
      </c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8"/>
      <c r="AD176" s="6">
        <f t="shared" si="201"/>
        <v>0</v>
      </c>
      <c r="AE176" s="6">
        <f t="shared" si="202"/>
        <v>0</v>
      </c>
      <c r="AF176" s="6">
        <f t="shared" si="203"/>
        <v>0</v>
      </c>
      <c r="AG176" s="6">
        <f t="shared" si="204"/>
        <v>0</v>
      </c>
      <c r="AH176" s="6">
        <f t="shared" si="205"/>
        <v>0</v>
      </c>
      <c r="AI176" s="6">
        <f t="shared" si="206"/>
        <v>0</v>
      </c>
      <c r="AJ176" s="6">
        <f t="shared" si="207"/>
        <v>0</v>
      </c>
      <c r="AK176" s="6">
        <f t="shared" si="208"/>
        <v>0</v>
      </c>
      <c r="AL176" s="6">
        <f t="shared" si="209"/>
        <v>0</v>
      </c>
      <c r="AM176" s="6">
        <f t="shared" si="210"/>
        <v>0</v>
      </c>
      <c r="AN176" s="8"/>
      <c r="AO176" s="6">
        <f t="shared" si="127"/>
        <v>1045</v>
      </c>
      <c r="AP176" s="8"/>
      <c r="AQ176" s="6" t="str">
        <f>IF(H176&gt;0,LOOKUP(C176,'counts-boys'!A$1:A$16,'counts-boys'!C$1:C$16),0)</f>
        <v>Z-O</v>
      </c>
      <c r="AR176" s="6">
        <f t="shared" si="211"/>
        <v>0</v>
      </c>
      <c r="AS176" s="6">
        <f t="shared" si="212"/>
        <v>0</v>
      </c>
      <c r="AT176" s="6">
        <f t="shared" si="213"/>
        <v>0</v>
      </c>
      <c r="AU176" s="6">
        <f t="shared" si="214"/>
        <v>0</v>
      </c>
      <c r="AV176" s="6">
        <f t="shared" si="215"/>
        <v>0</v>
      </c>
      <c r="AW176" s="8"/>
      <c r="AX176" s="18" t="str">
        <f t="shared" si="197"/>
        <v/>
      </c>
      <c r="AY176" s="18" t="str">
        <f t="shared" si="197"/>
        <v/>
      </c>
      <c r="AZ176" s="18" t="str">
        <f t="shared" si="197"/>
        <v/>
      </c>
      <c r="BA176" s="18" t="str">
        <f t="shared" si="197"/>
        <v/>
      </c>
      <c r="BB176" s="18" t="str">
        <f t="shared" si="197"/>
        <v/>
      </c>
      <c r="BC176" s="18" t="str">
        <f t="shared" si="197"/>
        <v/>
      </c>
      <c r="BD176" s="18" t="str">
        <f t="shared" si="197"/>
        <v/>
      </c>
      <c r="BE176" s="18" t="str">
        <f t="shared" si="198"/>
        <v/>
      </c>
      <c r="BF176" s="18" t="str">
        <f t="shared" si="198"/>
        <v/>
      </c>
      <c r="BG176" s="18" t="str">
        <f t="shared" si="198"/>
        <v/>
      </c>
      <c r="BH176" s="18" t="str">
        <f t="shared" si="198"/>
        <v/>
      </c>
      <c r="BI176" s="18" t="str">
        <f t="shared" si="197"/>
        <v/>
      </c>
      <c r="BJ176" s="18" t="str">
        <f t="shared" si="197"/>
        <v/>
      </c>
      <c r="BK176" s="18" t="str">
        <f t="shared" si="197"/>
        <v/>
      </c>
      <c r="BL176" s="18" t="str">
        <f t="shared" si="197"/>
        <v/>
      </c>
      <c r="BM176" s="18">
        <f t="shared" si="197"/>
        <v>0</v>
      </c>
      <c r="BN176" s="8"/>
      <c r="BO176" s="8"/>
      <c r="BP176" s="8"/>
      <c r="BQ176" s="8"/>
      <c r="BR176" s="8"/>
      <c r="BS176" s="8"/>
    </row>
    <row r="177" spans="1:71" x14ac:dyDescent="0.2">
      <c r="A177" s="8" t="s">
        <v>196</v>
      </c>
      <c r="B177" s="32" t="s">
        <v>209</v>
      </c>
      <c r="C177" s="33" t="s">
        <v>44</v>
      </c>
      <c r="D177" s="53">
        <v>182.7</v>
      </c>
      <c r="E177" s="34">
        <v>385</v>
      </c>
      <c r="F177" s="34">
        <v>185</v>
      </c>
      <c r="G177" s="34">
        <v>450</v>
      </c>
      <c r="H177" s="34">
        <f t="shared" ref="H177:H184" si="217">SUM(E177:G177)</f>
        <v>1020</v>
      </c>
      <c r="I177" s="35">
        <f t="shared" si="195"/>
        <v>631.38</v>
      </c>
      <c r="J177" s="36"/>
      <c r="K177" s="18">
        <f t="shared" ref="K177:K184" si="218">MAX(AI177:AM177)</f>
        <v>0</v>
      </c>
      <c r="L177" s="35">
        <f t="shared" ref="L177:L184" si="219">MAX(AD177:AH177)</f>
        <v>0</v>
      </c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8"/>
      <c r="AD177" s="6">
        <f t="shared" ref="AD177:AD184" si="220">IF(H177&gt;0,IF(H177&gt;=$J$169,1,AE177),0)</f>
        <v>0</v>
      </c>
      <c r="AE177" s="6">
        <f t="shared" ref="AE177:AE184" si="221">IF(H177&gt;0,IF(H177&gt;=$J$168,2,AF177),0)</f>
        <v>0</v>
      </c>
      <c r="AF177" s="6">
        <f t="shared" ref="AF177:AF184" si="222">IF(H177&gt;0,IF(H177&gt;=$J$167,3,AG177),0)</f>
        <v>0</v>
      </c>
      <c r="AG177" s="6">
        <f t="shared" ref="AG177:AG184" si="223">IF(H177&gt;0,IF(H177&gt;=$J$166,5,AH177),0)</f>
        <v>0</v>
      </c>
      <c r="AH177" s="6">
        <f t="shared" ref="AH177:AH184" si="224">IF(H177&gt;0,IF(H177&gt;=$J$165,7,0),0)</f>
        <v>0</v>
      </c>
      <c r="AI177" s="6">
        <f t="shared" ref="AI177:AI184" si="225">IF(L177=7,1,AJ177)</f>
        <v>0</v>
      </c>
      <c r="AJ177" s="6">
        <f t="shared" ref="AJ177:AJ184" si="226">IF(L177=5,2,AK177)</f>
        <v>0</v>
      </c>
      <c r="AK177" s="6">
        <f t="shared" ref="AK177:AK184" si="227">IF(L177=3,3,AL177)</f>
        <v>0</v>
      </c>
      <c r="AL177" s="6">
        <f t="shared" ref="AL177:AL184" si="228">IF(L177=2,4,AM177)</f>
        <v>0</v>
      </c>
      <c r="AM177" s="6">
        <f t="shared" ref="AM177:AM184" si="229">IF(L177=1,5,0)</f>
        <v>0</v>
      </c>
      <c r="AN177" s="8"/>
      <c r="AO177" s="6">
        <f t="shared" ref="AO177:AO184" si="230">IF(A177="*",H177,"")</f>
        <v>1020</v>
      </c>
      <c r="AP177" s="8"/>
      <c r="AQ177" s="6" t="str">
        <f>IF(H177&gt;0,LOOKUP(C177,'counts-boys'!A$1:A$16,'counts-boys'!C$1:C$16),0)</f>
        <v>BT</v>
      </c>
      <c r="AR177" s="6">
        <f t="shared" ref="AR177:AR184" si="231">IF($A177="*",IF($H177&gt;0,IF($H177&gt;=$AP$169,1,AS177),0),0)</f>
        <v>0</v>
      </c>
      <c r="AS177" s="6">
        <f t="shared" ref="AS177:AS184" si="232">IF($A177="*",IF($H177&gt;0,IF($H177&gt;=$AP$168,2,AT177),0),0)</f>
        <v>0</v>
      </c>
      <c r="AT177" s="6">
        <f t="shared" ref="AT177:AT184" si="233">IF($A177="*",IF($H177&gt;0,IF($H177&gt;=$AP$167,3,AU177),0),0)</f>
        <v>0</v>
      </c>
      <c r="AU177" s="6">
        <f t="shared" ref="AU177:AU184" si="234">IF($A177="*",IF($H177&gt;0,IF($H177&gt;=$AP$166,5,AV177),0),0)</f>
        <v>0</v>
      </c>
      <c r="AV177" s="6">
        <f t="shared" si="215"/>
        <v>0</v>
      </c>
      <c r="AW177" s="8"/>
      <c r="AX177" s="18" t="str">
        <f t="shared" ref="AX177:BM184" si="235">IF($AQ177=AX$7,MAX($AR177:$AV177),"")</f>
        <v/>
      </c>
      <c r="AY177" s="18" t="str">
        <f t="shared" si="235"/>
        <v/>
      </c>
      <c r="AZ177" s="18">
        <f t="shared" si="235"/>
        <v>0</v>
      </c>
      <c r="BA177" s="18" t="str">
        <f t="shared" si="235"/>
        <v/>
      </c>
      <c r="BB177" s="18" t="str">
        <f t="shared" si="235"/>
        <v/>
      </c>
      <c r="BC177" s="18" t="str">
        <f t="shared" si="235"/>
        <v/>
      </c>
      <c r="BD177" s="18" t="str">
        <f t="shared" si="235"/>
        <v/>
      </c>
      <c r="BE177" s="18" t="str">
        <f t="shared" si="198"/>
        <v/>
      </c>
      <c r="BF177" s="18" t="str">
        <f t="shared" si="198"/>
        <v/>
      </c>
      <c r="BG177" s="18" t="str">
        <f t="shared" si="198"/>
        <v/>
      </c>
      <c r="BH177" s="18" t="str">
        <f t="shared" si="198"/>
        <v/>
      </c>
      <c r="BI177" s="18" t="str">
        <f t="shared" si="235"/>
        <v/>
      </c>
      <c r="BJ177" s="18" t="str">
        <f t="shared" si="235"/>
        <v/>
      </c>
      <c r="BK177" s="18" t="str">
        <f t="shared" si="235"/>
        <v/>
      </c>
      <c r="BL177" s="18" t="str">
        <f t="shared" si="235"/>
        <v/>
      </c>
      <c r="BM177" s="18" t="str">
        <f t="shared" si="235"/>
        <v/>
      </c>
      <c r="BN177" s="8"/>
      <c r="BO177" s="8"/>
      <c r="BP177" s="8"/>
      <c r="BQ177" s="8"/>
      <c r="BR177" s="8"/>
      <c r="BS177" s="8"/>
    </row>
    <row r="178" spans="1:71" x14ac:dyDescent="0.2">
      <c r="A178" s="44" t="s">
        <v>196</v>
      </c>
      <c r="B178" s="32" t="s">
        <v>208</v>
      </c>
      <c r="C178" s="33" t="s">
        <v>44</v>
      </c>
      <c r="D178" s="53">
        <v>185.7</v>
      </c>
      <c r="E178" s="34">
        <v>275</v>
      </c>
      <c r="F178" s="34">
        <v>200</v>
      </c>
      <c r="G178" s="34">
        <v>360</v>
      </c>
      <c r="H178" s="34">
        <f t="shared" si="217"/>
        <v>835</v>
      </c>
      <c r="I178" s="35">
        <f t="shared" si="195"/>
        <v>511.1035</v>
      </c>
      <c r="J178" s="36"/>
      <c r="K178" s="18">
        <f t="shared" si="218"/>
        <v>0</v>
      </c>
      <c r="L178" s="35">
        <f t="shared" si="219"/>
        <v>0</v>
      </c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8"/>
      <c r="AD178" s="6">
        <f t="shared" si="220"/>
        <v>0</v>
      </c>
      <c r="AE178" s="6">
        <f t="shared" si="221"/>
        <v>0</v>
      </c>
      <c r="AF178" s="6">
        <f t="shared" si="222"/>
        <v>0</v>
      </c>
      <c r="AG178" s="6">
        <f t="shared" si="223"/>
        <v>0</v>
      </c>
      <c r="AH178" s="6">
        <f t="shared" si="224"/>
        <v>0</v>
      </c>
      <c r="AI178" s="6">
        <f t="shared" si="225"/>
        <v>0</v>
      </c>
      <c r="AJ178" s="6">
        <f t="shared" si="226"/>
        <v>0</v>
      </c>
      <c r="AK178" s="6">
        <f t="shared" si="227"/>
        <v>0</v>
      </c>
      <c r="AL178" s="6">
        <f t="shared" si="228"/>
        <v>0</v>
      </c>
      <c r="AM178" s="6">
        <f t="shared" si="229"/>
        <v>0</v>
      </c>
      <c r="AN178" s="8"/>
      <c r="AO178" s="6">
        <f t="shared" si="230"/>
        <v>835</v>
      </c>
      <c r="AP178" s="8"/>
      <c r="AQ178" s="6" t="str">
        <f>IF(H178&gt;0,LOOKUP(C178,'counts-boys'!A$1:A$16,'counts-boys'!C$1:C$16),0)</f>
        <v>BT</v>
      </c>
      <c r="AR178" s="6">
        <f t="shared" si="231"/>
        <v>0</v>
      </c>
      <c r="AS178" s="6">
        <f t="shared" si="232"/>
        <v>0</v>
      </c>
      <c r="AT178" s="6">
        <f t="shared" si="233"/>
        <v>0</v>
      </c>
      <c r="AU178" s="6">
        <f t="shared" si="234"/>
        <v>0</v>
      </c>
      <c r="AV178" s="6">
        <f t="shared" si="215"/>
        <v>0</v>
      </c>
      <c r="AW178" s="8"/>
      <c r="AX178" s="18" t="str">
        <f t="shared" si="235"/>
        <v/>
      </c>
      <c r="AY178" s="18" t="str">
        <f t="shared" si="235"/>
        <v/>
      </c>
      <c r="AZ178" s="18">
        <f t="shared" si="235"/>
        <v>0</v>
      </c>
      <c r="BA178" s="18" t="str">
        <f t="shared" si="235"/>
        <v/>
      </c>
      <c r="BB178" s="18" t="str">
        <f t="shared" si="235"/>
        <v/>
      </c>
      <c r="BC178" s="18" t="str">
        <f t="shared" si="235"/>
        <v/>
      </c>
      <c r="BD178" s="18" t="str">
        <f t="shared" si="235"/>
        <v/>
      </c>
      <c r="BE178" s="18" t="str">
        <f t="shared" si="198"/>
        <v/>
      </c>
      <c r="BF178" s="18" t="str">
        <f t="shared" si="198"/>
        <v/>
      </c>
      <c r="BG178" s="18" t="str">
        <f t="shared" si="198"/>
        <v/>
      </c>
      <c r="BH178" s="18" t="str">
        <f t="shared" si="198"/>
        <v/>
      </c>
      <c r="BI178" s="18" t="str">
        <f t="shared" si="235"/>
        <v/>
      </c>
      <c r="BJ178" s="18" t="str">
        <f t="shared" si="235"/>
        <v/>
      </c>
      <c r="BK178" s="18" t="str">
        <f t="shared" si="235"/>
        <v/>
      </c>
      <c r="BL178" s="18" t="str">
        <f t="shared" si="235"/>
        <v/>
      </c>
      <c r="BM178" s="18" t="str">
        <f t="shared" si="235"/>
        <v/>
      </c>
      <c r="BN178" s="8"/>
      <c r="BO178" s="8"/>
      <c r="BP178" s="8"/>
      <c r="BQ178" s="8"/>
      <c r="BR178" s="8"/>
      <c r="BS178" s="8"/>
    </row>
    <row r="179" spans="1:71" x14ac:dyDescent="0.2">
      <c r="A179" s="44"/>
      <c r="B179" s="32" t="s">
        <v>277</v>
      </c>
      <c r="C179" s="33" t="s">
        <v>106</v>
      </c>
      <c r="D179" s="53">
        <v>186.5</v>
      </c>
      <c r="E179" s="34">
        <v>265</v>
      </c>
      <c r="F179" s="34">
        <v>195</v>
      </c>
      <c r="G179" s="34">
        <v>0</v>
      </c>
      <c r="H179" s="34">
        <f t="shared" si="217"/>
        <v>460</v>
      </c>
      <c r="I179" s="35">
        <f t="shared" si="195"/>
        <v>280.55399999999997</v>
      </c>
      <c r="J179" s="36"/>
      <c r="K179" s="18">
        <f t="shared" si="218"/>
        <v>0</v>
      </c>
      <c r="L179" s="35">
        <f t="shared" si="219"/>
        <v>0</v>
      </c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8"/>
      <c r="AD179" s="6">
        <f t="shared" si="220"/>
        <v>0</v>
      </c>
      <c r="AE179" s="6">
        <f t="shared" si="221"/>
        <v>0</v>
      </c>
      <c r="AF179" s="6">
        <f t="shared" si="222"/>
        <v>0</v>
      </c>
      <c r="AG179" s="6">
        <f t="shared" si="223"/>
        <v>0</v>
      </c>
      <c r="AH179" s="6">
        <f t="shared" si="224"/>
        <v>0</v>
      </c>
      <c r="AI179" s="6">
        <f t="shared" si="225"/>
        <v>0</v>
      </c>
      <c r="AJ179" s="6">
        <f t="shared" si="226"/>
        <v>0</v>
      </c>
      <c r="AK179" s="6">
        <f t="shared" si="227"/>
        <v>0</v>
      </c>
      <c r="AL179" s="6">
        <f t="shared" si="228"/>
        <v>0</v>
      </c>
      <c r="AM179" s="6">
        <f t="shared" si="229"/>
        <v>0</v>
      </c>
      <c r="AN179" s="8"/>
      <c r="AO179" s="6" t="str">
        <f t="shared" si="230"/>
        <v/>
      </c>
      <c r="AP179" s="8"/>
      <c r="AQ179" s="6" t="str">
        <f>IF(H179&gt;0,LOOKUP(C179,'counts-boys'!A$1:A$16,'counts-boys'!C$1:C$16),0)</f>
        <v>CP</v>
      </c>
      <c r="AR179" s="6">
        <f t="shared" si="231"/>
        <v>0</v>
      </c>
      <c r="AS179" s="6">
        <f t="shared" si="232"/>
        <v>0</v>
      </c>
      <c r="AT179" s="6">
        <f t="shared" si="233"/>
        <v>0</v>
      </c>
      <c r="AU179" s="6">
        <f t="shared" si="234"/>
        <v>0</v>
      </c>
      <c r="AV179" s="6">
        <f t="shared" si="215"/>
        <v>0</v>
      </c>
      <c r="AW179" s="8"/>
      <c r="AX179" s="18" t="str">
        <f t="shared" si="235"/>
        <v/>
      </c>
      <c r="AY179" s="18" t="str">
        <f t="shared" si="235"/>
        <v/>
      </c>
      <c r="AZ179" s="18" t="str">
        <f t="shared" si="235"/>
        <v/>
      </c>
      <c r="BA179" s="18" t="str">
        <f t="shared" si="235"/>
        <v/>
      </c>
      <c r="BB179" s="18" t="str">
        <f t="shared" si="235"/>
        <v/>
      </c>
      <c r="BC179" s="18" t="str">
        <f t="shared" si="235"/>
        <v/>
      </c>
      <c r="BD179" s="18" t="str">
        <f t="shared" si="235"/>
        <v/>
      </c>
      <c r="BE179" s="18" t="str">
        <f t="shared" si="198"/>
        <v/>
      </c>
      <c r="BF179" s="18" t="str">
        <f t="shared" si="198"/>
        <v/>
      </c>
      <c r="BG179" s="18" t="str">
        <f t="shared" si="198"/>
        <v/>
      </c>
      <c r="BH179" s="18" t="str">
        <f t="shared" si="198"/>
        <v/>
      </c>
      <c r="BI179" s="18" t="str">
        <f t="shared" si="235"/>
        <v/>
      </c>
      <c r="BJ179" s="18">
        <f t="shared" si="235"/>
        <v>0</v>
      </c>
      <c r="BK179" s="18" t="str">
        <f t="shared" si="235"/>
        <v/>
      </c>
      <c r="BL179" s="18" t="str">
        <f t="shared" si="235"/>
        <v/>
      </c>
      <c r="BM179" s="18" t="str">
        <f t="shared" si="235"/>
        <v/>
      </c>
      <c r="BN179" s="8"/>
      <c r="BO179" s="8"/>
      <c r="BP179" s="8"/>
      <c r="BQ179" s="8"/>
      <c r="BR179" s="8"/>
      <c r="BS179" s="8"/>
    </row>
    <row r="180" spans="1:71" x14ac:dyDescent="0.2">
      <c r="A180" s="44"/>
      <c r="B180" s="32" t="s">
        <v>218</v>
      </c>
      <c r="C180" s="33" t="s">
        <v>211</v>
      </c>
      <c r="D180" s="53">
        <v>187.3</v>
      </c>
      <c r="E180" s="34">
        <v>320</v>
      </c>
      <c r="F180" s="34">
        <v>175</v>
      </c>
      <c r="G180" s="34">
        <v>370</v>
      </c>
      <c r="H180" s="34">
        <f t="shared" si="217"/>
        <v>865</v>
      </c>
      <c r="I180" s="35">
        <f t="shared" si="195"/>
        <v>525.66050000000007</v>
      </c>
      <c r="J180" s="36"/>
      <c r="K180" s="18">
        <f t="shared" si="218"/>
        <v>0</v>
      </c>
      <c r="L180" s="35">
        <f t="shared" si="219"/>
        <v>0</v>
      </c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8"/>
      <c r="AD180" s="6">
        <f t="shared" si="220"/>
        <v>0</v>
      </c>
      <c r="AE180" s="6">
        <f t="shared" si="221"/>
        <v>0</v>
      </c>
      <c r="AF180" s="6">
        <f t="shared" si="222"/>
        <v>0</v>
      </c>
      <c r="AG180" s="6">
        <f t="shared" si="223"/>
        <v>0</v>
      </c>
      <c r="AH180" s="6">
        <f t="shared" si="224"/>
        <v>0</v>
      </c>
      <c r="AI180" s="6">
        <f t="shared" si="225"/>
        <v>0</v>
      </c>
      <c r="AJ180" s="6">
        <f t="shared" si="226"/>
        <v>0</v>
      </c>
      <c r="AK180" s="6">
        <f t="shared" si="227"/>
        <v>0</v>
      </c>
      <c r="AL180" s="6">
        <f t="shared" si="228"/>
        <v>0</v>
      </c>
      <c r="AM180" s="6">
        <f t="shared" si="229"/>
        <v>0</v>
      </c>
      <c r="AN180" s="8"/>
      <c r="AO180" s="6" t="str">
        <f t="shared" si="230"/>
        <v/>
      </c>
      <c r="AP180" s="8"/>
      <c r="AQ180" s="6" t="str">
        <f>IF(H180&gt;0,LOOKUP(C180,'counts-boys'!A$1:A$16,'counts-boys'!C$1:C$16),0)</f>
        <v>COL</v>
      </c>
      <c r="AR180" s="6">
        <f t="shared" si="231"/>
        <v>0</v>
      </c>
      <c r="AS180" s="6">
        <f t="shared" si="232"/>
        <v>0</v>
      </c>
      <c r="AT180" s="6">
        <f t="shared" si="233"/>
        <v>0</v>
      </c>
      <c r="AU180" s="6">
        <f t="shared" si="234"/>
        <v>0</v>
      </c>
      <c r="AV180" s="6">
        <f t="shared" si="215"/>
        <v>0</v>
      </c>
      <c r="AW180" s="8"/>
      <c r="AX180" s="18" t="str">
        <f t="shared" si="235"/>
        <v/>
      </c>
      <c r="AY180" s="18" t="str">
        <f t="shared" si="235"/>
        <v/>
      </c>
      <c r="AZ180" s="18" t="str">
        <f t="shared" si="235"/>
        <v/>
      </c>
      <c r="BA180" s="18">
        <f t="shared" si="235"/>
        <v>0</v>
      </c>
      <c r="BB180" s="18" t="str">
        <f t="shared" si="235"/>
        <v/>
      </c>
      <c r="BC180" s="18" t="str">
        <f t="shared" si="235"/>
        <v/>
      </c>
      <c r="BD180" s="18" t="str">
        <f t="shared" si="235"/>
        <v/>
      </c>
      <c r="BE180" s="18" t="str">
        <f t="shared" si="198"/>
        <v/>
      </c>
      <c r="BF180" s="18" t="str">
        <f t="shared" si="198"/>
        <v/>
      </c>
      <c r="BG180" s="18" t="str">
        <f t="shared" si="198"/>
        <v/>
      </c>
      <c r="BH180" s="18" t="str">
        <f t="shared" si="198"/>
        <v/>
      </c>
      <c r="BI180" s="18" t="str">
        <f t="shared" si="235"/>
        <v/>
      </c>
      <c r="BJ180" s="18" t="str">
        <f t="shared" si="235"/>
        <v/>
      </c>
      <c r="BK180" s="18" t="str">
        <f t="shared" si="235"/>
        <v/>
      </c>
      <c r="BL180" s="18" t="str">
        <f t="shared" si="235"/>
        <v/>
      </c>
      <c r="BM180" s="18" t="str">
        <f t="shared" si="235"/>
        <v/>
      </c>
      <c r="BN180" s="8"/>
      <c r="BO180" s="8"/>
      <c r="BP180" s="8"/>
      <c r="BQ180" s="8"/>
      <c r="BR180" s="8"/>
      <c r="BS180" s="8"/>
    </row>
    <row r="181" spans="1:71" x14ac:dyDescent="0.2">
      <c r="A181" s="44"/>
      <c r="B181" s="32" t="s">
        <v>147</v>
      </c>
      <c r="C181" s="33" t="s">
        <v>44</v>
      </c>
      <c r="D181" s="53">
        <v>187.4</v>
      </c>
      <c r="E181" s="34">
        <v>315</v>
      </c>
      <c r="F181" s="34">
        <v>170</v>
      </c>
      <c r="G181" s="34">
        <v>400</v>
      </c>
      <c r="H181" s="34">
        <f t="shared" si="217"/>
        <v>885</v>
      </c>
      <c r="I181" s="35">
        <f t="shared" si="195"/>
        <v>537.81450000000007</v>
      </c>
      <c r="J181" s="36"/>
      <c r="K181" s="18">
        <f t="shared" si="218"/>
        <v>0</v>
      </c>
      <c r="L181" s="35">
        <f t="shared" si="219"/>
        <v>0</v>
      </c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8"/>
      <c r="AD181" s="6">
        <f t="shared" si="220"/>
        <v>0</v>
      </c>
      <c r="AE181" s="6">
        <f t="shared" si="221"/>
        <v>0</v>
      </c>
      <c r="AF181" s="6">
        <f t="shared" si="222"/>
        <v>0</v>
      </c>
      <c r="AG181" s="6">
        <f t="shared" si="223"/>
        <v>0</v>
      </c>
      <c r="AH181" s="6">
        <f t="shared" si="224"/>
        <v>0</v>
      </c>
      <c r="AI181" s="6">
        <f t="shared" si="225"/>
        <v>0</v>
      </c>
      <c r="AJ181" s="6">
        <f t="shared" si="226"/>
        <v>0</v>
      </c>
      <c r="AK181" s="6">
        <f t="shared" si="227"/>
        <v>0</v>
      </c>
      <c r="AL181" s="6">
        <f t="shared" si="228"/>
        <v>0</v>
      </c>
      <c r="AM181" s="6">
        <f t="shared" si="229"/>
        <v>0</v>
      </c>
      <c r="AN181" s="8"/>
      <c r="AO181" s="6" t="str">
        <f t="shared" si="230"/>
        <v/>
      </c>
      <c r="AP181" s="8"/>
      <c r="AQ181" s="6" t="str">
        <f>IF(H181&gt;0,LOOKUP(C181,'counts-boys'!A$1:A$16,'counts-boys'!C$1:C$16),0)</f>
        <v>BT</v>
      </c>
      <c r="AR181" s="6">
        <f t="shared" si="231"/>
        <v>0</v>
      </c>
      <c r="AS181" s="6">
        <f t="shared" si="232"/>
        <v>0</v>
      </c>
      <c r="AT181" s="6">
        <f t="shared" si="233"/>
        <v>0</v>
      </c>
      <c r="AU181" s="6">
        <f t="shared" si="234"/>
        <v>0</v>
      </c>
      <c r="AV181" s="6">
        <f t="shared" si="215"/>
        <v>0</v>
      </c>
      <c r="AW181" s="8"/>
      <c r="AX181" s="18" t="str">
        <f t="shared" si="235"/>
        <v/>
      </c>
      <c r="AY181" s="18" t="str">
        <f t="shared" si="235"/>
        <v/>
      </c>
      <c r="AZ181" s="18">
        <f t="shared" si="235"/>
        <v>0</v>
      </c>
      <c r="BA181" s="18" t="str">
        <f t="shared" si="235"/>
        <v/>
      </c>
      <c r="BB181" s="18" t="str">
        <f t="shared" si="235"/>
        <v/>
      </c>
      <c r="BC181" s="18" t="str">
        <f t="shared" si="235"/>
        <v/>
      </c>
      <c r="BD181" s="18" t="str">
        <f t="shared" si="235"/>
        <v/>
      </c>
      <c r="BE181" s="18" t="str">
        <f t="shared" si="198"/>
        <v/>
      </c>
      <c r="BF181" s="18" t="str">
        <f t="shared" si="198"/>
        <v/>
      </c>
      <c r="BG181" s="18" t="str">
        <f t="shared" si="198"/>
        <v/>
      </c>
      <c r="BH181" s="18" t="str">
        <f t="shared" si="198"/>
        <v/>
      </c>
      <c r="BI181" s="18" t="str">
        <f t="shared" si="235"/>
        <v/>
      </c>
      <c r="BJ181" s="18" t="str">
        <f t="shared" si="235"/>
        <v/>
      </c>
      <c r="BK181" s="18" t="str">
        <f t="shared" si="235"/>
        <v/>
      </c>
      <c r="BL181" s="18" t="str">
        <f t="shared" si="235"/>
        <v/>
      </c>
      <c r="BM181" s="18" t="str">
        <f t="shared" si="235"/>
        <v/>
      </c>
      <c r="BN181" s="8"/>
      <c r="BO181" s="8"/>
      <c r="BP181" s="8"/>
      <c r="BQ181" s="8"/>
      <c r="BR181" s="8"/>
      <c r="BS181" s="8"/>
    </row>
    <row r="182" spans="1:71" x14ac:dyDescent="0.2">
      <c r="A182" s="8" t="s">
        <v>196</v>
      </c>
      <c r="B182" s="32" t="s">
        <v>79</v>
      </c>
      <c r="C182" s="33" t="s">
        <v>43</v>
      </c>
      <c r="D182" s="53">
        <v>191.3</v>
      </c>
      <c r="E182" s="34">
        <v>290</v>
      </c>
      <c r="F182" s="34">
        <v>185</v>
      </c>
      <c r="G182" s="34">
        <v>360</v>
      </c>
      <c r="H182" s="34">
        <f t="shared" si="217"/>
        <v>835</v>
      </c>
      <c r="I182" s="35">
        <f t="shared" si="195"/>
        <v>500.49900000000002</v>
      </c>
      <c r="J182" s="36"/>
      <c r="K182" s="18">
        <f t="shared" si="218"/>
        <v>0</v>
      </c>
      <c r="L182" s="35">
        <f t="shared" si="219"/>
        <v>0</v>
      </c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8"/>
      <c r="AD182" s="6">
        <f t="shared" si="220"/>
        <v>0</v>
      </c>
      <c r="AE182" s="6">
        <f t="shared" si="221"/>
        <v>0</v>
      </c>
      <c r="AF182" s="6">
        <f t="shared" si="222"/>
        <v>0</v>
      </c>
      <c r="AG182" s="6">
        <f t="shared" si="223"/>
        <v>0</v>
      </c>
      <c r="AH182" s="6">
        <f t="shared" si="224"/>
        <v>0</v>
      </c>
      <c r="AI182" s="6">
        <f t="shared" si="225"/>
        <v>0</v>
      </c>
      <c r="AJ182" s="6">
        <f t="shared" si="226"/>
        <v>0</v>
      </c>
      <c r="AK182" s="6">
        <f t="shared" si="227"/>
        <v>0</v>
      </c>
      <c r="AL182" s="6">
        <f t="shared" si="228"/>
        <v>0</v>
      </c>
      <c r="AM182" s="6">
        <f t="shared" si="229"/>
        <v>0</v>
      </c>
      <c r="AN182" s="8"/>
      <c r="AO182" s="6">
        <f t="shared" si="230"/>
        <v>835</v>
      </c>
      <c r="AP182" s="8"/>
      <c r="AQ182" s="6" t="str">
        <f>IF(H182&gt;0,LOOKUP(C182,'counts-boys'!A$1:A$16,'counts-boys'!C$1:C$16),0)</f>
        <v>SKU</v>
      </c>
      <c r="AR182" s="6">
        <f t="shared" si="231"/>
        <v>0</v>
      </c>
      <c r="AS182" s="6">
        <f t="shared" si="232"/>
        <v>0</v>
      </c>
      <c r="AT182" s="6">
        <f t="shared" si="233"/>
        <v>0</v>
      </c>
      <c r="AU182" s="6">
        <f t="shared" si="234"/>
        <v>0</v>
      </c>
      <c r="AV182" s="6">
        <f t="shared" si="215"/>
        <v>0</v>
      </c>
      <c r="AW182" s="8"/>
      <c r="AX182" s="18" t="str">
        <f t="shared" si="235"/>
        <v/>
      </c>
      <c r="AY182" s="18" t="str">
        <f t="shared" si="235"/>
        <v/>
      </c>
      <c r="AZ182" s="18" t="str">
        <f t="shared" si="235"/>
        <v/>
      </c>
      <c r="BA182" s="18" t="str">
        <f t="shared" si="235"/>
        <v/>
      </c>
      <c r="BB182" s="18" t="str">
        <f t="shared" si="235"/>
        <v/>
      </c>
      <c r="BC182" s="18" t="str">
        <f t="shared" si="235"/>
        <v/>
      </c>
      <c r="BD182" s="18" t="str">
        <f t="shared" si="235"/>
        <v/>
      </c>
      <c r="BE182" s="18" t="str">
        <f t="shared" si="198"/>
        <v/>
      </c>
      <c r="BF182" s="18" t="str">
        <f t="shared" si="198"/>
        <v/>
      </c>
      <c r="BG182" s="18" t="str">
        <f t="shared" si="198"/>
        <v/>
      </c>
      <c r="BH182" s="18" t="str">
        <f t="shared" si="198"/>
        <v/>
      </c>
      <c r="BI182" s="18" t="str">
        <f t="shared" si="235"/>
        <v/>
      </c>
      <c r="BJ182" s="18" t="str">
        <f t="shared" si="235"/>
        <v/>
      </c>
      <c r="BK182" s="18" t="str">
        <f t="shared" si="235"/>
        <v/>
      </c>
      <c r="BL182" s="18">
        <f t="shared" si="235"/>
        <v>0</v>
      </c>
      <c r="BM182" s="18" t="str">
        <f t="shared" si="235"/>
        <v/>
      </c>
      <c r="BN182" s="8"/>
      <c r="BO182" s="8"/>
      <c r="BP182" s="8"/>
      <c r="BQ182" s="8"/>
      <c r="BR182" s="8"/>
      <c r="BS182" s="8"/>
    </row>
    <row r="183" spans="1:71" x14ac:dyDescent="0.2">
      <c r="A183" s="8"/>
      <c r="B183" s="32" t="s">
        <v>99</v>
      </c>
      <c r="C183" s="33" t="s">
        <v>45</v>
      </c>
      <c r="D183" s="53">
        <v>192.6</v>
      </c>
      <c r="E183" s="34">
        <v>320</v>
      </c>
      <c r="F183" s="34">
        <v>220</v>
      </c>
      <c r="G183" s="34">
        <v>410</v>
      </c>
      <c r="H183" s="34">
        <f t="shared" si="217"/>
        <v>950</v>
      </c>
      <c r="I183" s="35">
        <f t="shared" si="195"/>
        <v>567.91</v>
      </c>
      <c r="J183" s="36"/>
      <c r="K183" s="18">
        <f t="shared" si="218"/>
        <v>0</v>
      </c>
      <c r="L183" s="35">
        <f t="shared" si="219"/>
        <v>0</v>
      </c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8"/>
      <c r="AD183" s="6">
        <f t="shared" si="220"/>
        <v>0</v>
      </c>
      <c r="AE183" s="6">
        <f t="shared" si="221"/>
        <v>0</v>
      </c>
      <c r="AF183" s="6">
        <f t="shared" si="222"/>
        <v>0</v>
      </c>
      <c r="AG183" s="6">
        <f t="shared" si="223"/>
        <v>0</v>
      </c>
      <c r="AH183" s="6">
        <f t="shared" si="224"/>
        <v>0</v>
      </c>
      <c r="AI183" s="6">
        <f t="shared" si="225"/>
        <v>0</v>
      </c>
      <c r="AJ183" s="6">
        <f t="shared" si="226"/>
        <v>0</v>
      </c>
      <c r="AK183" s="6">
        <f t="shared" si="227"/>
        <v>0</v>
      </c>
      <c r="AL183" s="6">
        <f t="shared" si="228"/>
        <v>0</v>
      </c>
      <c r="AM183" s="6">
        <f t="shared" si="229"/>
        <v>0</v>
      </c>
      <c r="AN183" s="8"/>
      <c r="AO183" s="6" t="str">
        <f t="shared" si="230"/>
        <v/>
      </c>
      <c r="AP183" s="8"/>
      <c r="AQ183" s="6" t="str">
        <f>IF(H183&gt;0,LOOKUP(C183,'counts-boys'!A$1:A$16,'counts-boys'!C$1:C$16),0)</f>
        <v>LEX</v>
      </c>
      <c r="AR183" s="6">
        <f t="shared" si="231"/>
        <v>0</v>
      </c>
      <c r="AS183" s="6">
        <f t="shared" si="232"/>
        <v>0</v>
      </c>
      <c r="AT183" s="6">
        <f t="shared" si="233"/>
        <v>0</v>
      </c>
      <c r="AU183" s="6">
        <f t="shared" si="234"/>
        <v>0</v>
      </c>
      <c r="AV183" s="6">
        <f t="shared" si="215"/>
        <v>0</v>
      </c>
      <c r="AW183" s="8"/>
      <c r="AX183" s="18" t="str">
        <f t="shared" si="235"/>
        <v/>
      </c>
      <c r="AY183" s="18" t="str">
        <f t="shared" si="235"/>
        <v/>
      </c>
      <c r="AZ183" s="18" t="str">
        <f t="shared" si="235"/>
        <v/>
      </c>
      <c r="BA183" s="18" t="str">
        <f t="shared" si="235"/>
        <v/>
      </c>
      <c r="BB183" s="18" t="str">
        <f t="shared" si="235"/>
        <v/>
      </c>
      <c r="BC183" s="18" t="str">
        <f t="shared" si="235"/>
        <v/>
      </c>
      <c r="BD183" s="18" t="str">
        <f t="shared" si="235"/>
        <v/>
      </c>
      <c r="BE183" s="18">
        <f t="shared" si="198"/>
        <v>0</v>
      </c>
      <c r="BF183" s="18" t="str">
        <f t="shared" si="198"/>
        <v/>
      </c>
      <c r="BG183" s="18" t="str">
        <f t="shared" si="198"/>
        <v/>
      </c>
      <c r="BH183" s="18" t="str">
        <f t="shared" si="198"/>
        <v/>
      </c>
      <c r="BI183" s="18" t="str">
        <f t="shared" si="235"/>
        <v/>
      </c>
      <c r="BJ183" s="18" t="str">
        <f t="shared" si="235"/>
        <v/>
      </c>
      <c r="BK183" s="18" t="str">
        <f t="shared" si="235"/>
        <v/>
      </c>
      <c r="BL183" s="18" t="str">
        <f t="shared" si="235"/>
        <v/>
      </c>
      <c r="BM183" s="18" t="str">
        <f t="shared" si="235"/>
        <v/>
      </c>
      <c r="BN183" s="8"/>
      <c r="BO183" s="8"/>
      <c r="BP183" s="8"/>
      <c r="BQ183" s="8"/>
      <c r="BR183" s="8"/>
      <c r="BS183" s="8"/>
    </row>
    <row r="184" spans="1:71" x14ac:dyDescent="0.2">
      <c r="A184" s="44"/>
      <c r="B184" s="32" t="s">
        <v>256</v>
      </c>
      <c r="C184" s="33" t="s">
        <v>45</v>
      </c>
      <c r="D184" s="53">
        <v>194.2</v>
      </c>
      <c r="E184" s="34">
        <v>230</v>
      </c>
      <c r="F184" s="34">
        <v>165</v>
      </c>
      <c r="G184" s="34">
        <v>300</v>
      </c>
      <c r="H184" s="34">
        <f t="shared" si="217"/>
        <v>695</v>
      </c>
      <c r="I184" s="35">
        <f t="shared" si="195"/>
        <v>412.48250000000002</v>
      </c>
      <c r="J184" s="36"/>
      <c r="K184" s="18">
        <f t="shared" si="218"/>
        <v>0</v>
      </c>
      <c r="L184" s="35">
        <f t="shared" si="219"/>
        <v>0</v>
      </c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8"/>
      <c r="AD184" s="6">
        <f t="shared" si="220"/>
        <v>0</v>
      </c>
      <c r="AE184" s="6">
        <f t="shared" si="221"/>
        <v>0</v>
      </c>
      <c r="AF184" s="6">
        <f t="shared" si="222"/>
        <v>0</v>
      </c>
      <c r="AG184" s="6">
        <f t="shared" si="223"/>
        <v>0</v>
      </c>
      <c r="AH184" s="6">
        <f t="shared" si="224"/>
        <v>0</v>
      </c>
      <c r="AI184" s="6">
        <f t="shared" si="225"/>
        <v>0</v>
      </c>
      <c r="AJ184" s="6">
        <f t="shared" si="226"/>
        <v>0</v>
      </c>
      <c r="AK184" s="6">
        <f t="shared" si="227"/>
        <v>0</v>
      </c>
      <c r="AL184" s="6">
        <f t="shared" si="228"/>
        <v>0</v>
      </c>
      <c r="AM184" s="6">
        <f t="shared" si="229"/>
        <v>0</v>
      </c>
      <c r="AN184" s="8"/>
      <c r="AO184" s="6" t="str">
        <f t="shared" si="230"/>
        <v/>
      </c>
      <c r="AP184" s="8"/>
      <c r="AQ184" s="6" t="str">
        <f>IF(H184&gt;0,LOOKUP(C184,'counts-boys'!A$1:A$16,'counts-boys'!C$1:C$16),0)</f>
        <v>LEX</v>
      </c>
      <c r="AR184" s="6">
        <f t="shared" si="231"/>
        <v>0</v>
      </c>
      <c r="AS184" s="6">
        <f t="shared" si="232"/>
        <v>0</v>
      </c>
      <c r="AT184" s="6">
        <f t="shared" si="233"/>
        <v>0</v>
      </c>
      <c r="AU184" s="6">
        <f t="shared" si="234"/>
        <v>0</v>
      </c>
      <c r="AV184" s="6">
        <f t="shared" si="215"/>
        <v>0</v>
      </c>
      <c r="AW184" s="8"/>
      <c r="AX184" s="18" t="str">
        <f t="shared" si="235"/>
        <v/>
      </c>
      <c r="AY184" s="18" t="str">
        <f t="shared" si="235"/>
        <v/>
      </c>
      <c r="AZ184" s="18" t="str">
        <f t="shared" si="235"/>
        <v/>
      </c>
      <c r="BA184" s="18" t="str">
        <f t="shared" si="235"/>
        <v/>
      </c>
      <c r="BB184" s="18" t="str">
        <f t="shared" si="235"/>
        <v/>
      </c>
      <c r="BC184" s="18" t="str">
        <f t="shared" si="235"/>
        <v/>
      </c>
      <c r="BD184" s="18" t="str">
        <f t="shared" si="235"/>
        <v/>
      </c>
      <c r="BE184" s="18">
        <f t="shared" si="198"/>
        <v>0</v>
      </c>
      <c r="BF184" s="18" t="str">
        <f t="shared" si="198"/>
        <v/>
      </c>
      <c r="BG184" s="18" t="str">
        <f t="shared" si="198"/>
        <v/>
      </c>
      <c r="BH184" s="18" t="str">
        <f t="shared" si="198"/>
        <v/>
      </c>
      <c r="BI184" s="18" t="str">
        <f t="shared" si="235"/>
        <v/>
      </c>
      <c r="BJ184" s="18" t="str">
        <f t="shared" si="235"/>
        <v/>
      </c>
      <c r="BK184" s="18" t="str">
        <f t="shared" si="235"/>
        <v/>
      </c>
      <c r="BL184" s="18" t="str">
        <f t="shared" si="235"/>
        <v/>
      </c>
      <c r="BM184" s="18" t="str">
        <f t="shared" si="235"/>
        <v/>
      </c>
      <c r="BN184" s="8"/>
      <c r="BO184" s="8"/>
      <c r="BP184" s="8"/>
      <c r="BQ184" s="8"/>
      <c r="BR184" s="8"/>
      <c r="BS184" s="8"/>
    </row>
    <row r="185" spans="1:71" x14ac:dyDescent="0.2">
      <c r="A185" s="44"/>
      <c r="B185" s="32" t="s">
        <v>255</v>
      </c>
      <c r="C185" s="33" t="s">
        <v>45</v>
      </c>
      <c r="D185" s="53">
        <v>195</v>
      </c>
      <c r="E185" s="34">
        <v>245</v>
      </c>
      <c r="F185" s="34">
        <v>150</v>
      </c>
      <c r="G185" s="34">
        <v>300</v>
      </c>
      <c r="H185" s="34">
        <f t="shared" si="216"/>
        <v>695</v>
      </c>
      <c r="I185" s="35">
        <f t="shared" si="195"/>
        <v>411.16200000000003</v>
      </c>
      <c r="J185" s="36"/>
      <c r="K185" s="18">
        <f t="shared" si="200"/>
        <v>0</v>
      </c>
      <c r="L185" s="35">
        <f t="shared" si="196"/>
        <v>0</v>
      </c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8"/>
      <c r="AD185" s="6">
        <f t="shared" si="201"/>
        <v>0</v>
      </c>
      <c r="AE185" s="6">
        <f t="shared" si="202"/>
        <v>0</v>
      </c>
      <c r="AF185" s="6">
        <f t="shared" si="203"/>
        <v>0</v>
      </c>
      <c r="AG185" s="6">
        <f t="shared" si="204"/>
        <v>0</v>
      </c>
      <c r="AH185" s="6">
        <f t="shared" si="205"/>
        <v>0</v>
      </c>
      <c r="AI185" s="6">
        <f t="shared" si="206"/>
        <v>0</v>
      </c>
      <c r="AJ185" s="6">
        <f t="shared" si="207"/>
        <v>0</v>
      </c>
      <c r="AK185" s="6">
        <f t="shared" si="208"/>
        <v>0</v>
      </c>
      <c r="AL185" s="6">
        <f t="shared" si="209"/>
        <v>0</v>
      </c>
      <c r="AM185" s="6">
        <f t="shared" si="210"/>
        <v>0</v>
      </c>
      <c r="AN185" s="8"/>
      <c r="AO185" s="6" t="str">
        <f t="shared" si="127"/>
        <v/>
      </c>
      <c r="AP185" s="8"/>
      <c r="AQ185" s="6" t="str">
        <f>IF(H185&gt;0,LOOKUP(C185,'counts-boys'!A$1:A$16,'counts-boys'!C$1:C$16),0)</f>
        <v>LEX</v>
      </c>
      <c r="AR185" s="6">
        <f t="shared" si="211"/>
        <v>0</v>
      </c>
      <c r="AS185" s="6">
        <f t="shared" si="212"/>
        <v>0</v>
      </c>
      <c r="AT185" s="6">
        <f t="shared" si="213"/>
        <v>0</v>
      </c>
      <c r="AU185" s="6">
        <f t="shared" si="214"/>
        <v>0</v>
      </c>
      <c r="AV185" s="6">
        <f t="shared" si="215"/>
        <v>0</v>
      </c>
      <c r="AW185" s="8"/>
      <c r="AX185" s="18" t="str">
        <f t="shared" si="197"/>
        <v/>
      </c>
      <c r="AY185" s="18" t="str">
        <f t="shared" si="197"/>
        <v/>
      </c>
      <c r="AZ185" s="18" t="str">
        <f t="shared" si="197"/>
        <v/>
      </c>
      <c r="BA185" s="18" t="str">
        <f t="shared" si="197"/>
        <v/>
      </c>
      <c r="BB185" s="18" t="str">
        <f t="shared" si="197"/>
        <v/>
      </c>
      <c r="BC185" s="18" t="str">
        <f t="shared" si="197"/>
        <v/>
      </c>
      <c r="BD185" s="18" t="str">
        <f t="shared" si="197"/>
        <v/>
      </c>
      <c r="BE185" s="18">
        <f t="shared" si="198"/>
        <v>0</v>
      </c>
      <c r="BF185" s="18" t="str">
        <f t="shared" si="198"/>
        <v/>
      </c>
      <c r="BG185" s="18" t="str">
        <f t="shared" si="198"/>
        <v/>
      </c>
      <c r="BH185" s="18" t="str">
        <f t="shared" si="198"/>
        <v/>
      </c>
      <c r="BI185" s="18" t="str">
        <f t="shared" si="197"/>
        <v/>
      </c>
      <c r="BJ185" s="18" t="str">
        <f t="shared" si="197"/>
        <v/>
      </c>
      <c r="BK185" s="18" t="str">
        <f t="shared" si="197"/>
        <v/>
      </c>
      <c r="BL185" s="18" t="str">
        <f t="shared" si="197"/>
        <v/>
      </c>
      <c r="BM185" s="18" t="str">
        <f t="shared" si="197"/>
        <v/>
      </c>
      <c r="BN185" s="8"/>
      <c r="BO185" s="8"/>
      <c r="BP185" s="8"/>
      <c r="BQ185" s="8"/>
      <c r="BR185" s="8"/>
      <c r="BS185" s="8"/>
    </row>
    <row r="186" spans="1:71" x14ac:dyDescent="0.2">
      <c r="A186" s="8"/>
      <c r="B186" s="32" t="s">
        <v>271</v>
      </c>
      <c r="C186" s="33" t="s">
        <v>109</v>
      </c>
      <c r="D186" s="53">
        <v>195.3</v>
      </c>
      <c r="E186" s="34">
        <v>315</v>
      </c>
      <c r="F186" s="34">
        <v>165</v>
      </c>
      <c r="G186" s="34">
        <v>405</v>
      </c>
      <c r="H186" s="34">
        <f t="shared" si="216"/>
        <v>885</v>
      </c>
      <c r="I186" s="35">
        <f t="shared" si="195"/>
        <v>523.56600000000003</v>
      </c>
      <c r="J186" s="36"/>
      <c r="K186" s="18">
        <f t="shared" si="200"/>
        <v>0</v>
      </c>
      <c r="L186" s="35">
        <f t="shared" si="196"/>
        <v>0</v>
      </c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8"/>
      <c r="AD186" s="6">
        <f t="shared" si="201"/>
        <v>0</v>
      </c>
      <c r="AE186" s="6">
        <f t="shared" si="202"/>
        <v>0</v>
      </c>
      <c r="AF186" s="6">
        <f t="shared" si="203"/>
        <v>0</v>
      </c>
      <c r="AG186" s="6">
        <f t="shared" si="204"/>
        <v>0</v>
      </c>
      <c r="AH186" s="6">
        <f t="shared" si="205"/>
        <v>0</v>
      </c>
      <c r="AI186" s="6">
        <f t="shared" si="206"/>
        <v>0</v>
      </c>
      <c r="AJ186" s="6">
        <f t="shared" si="207"/>
        <v>0</v>
      </c>
      <c r="AK186" s="6">
        <f t="shared" si="208"/>
        <v>0</v>
      </c>
      <c r="AL186" s="6">
        <f t="shared" si="209"/>
        <v>0</v>
      </c>
      <c r="AM186" s="6">
        <f t="shared" si="210"/>
        <v>0</v>
      </c>
      <c r="AN186" s="8"/>
      <c r="AO186" s="6" t="str">
        <f t="shared" si="127"/>
        <v/>
      </c>
      <c r="AP186" s="8"/>
      <c r="AQ186" s="6" t="str">
        <f>IF(H186&gt;0,LOOKUP(C186,'counts-boys'!A$1:A$16,'counts-boys'!C$1:C$16),0)</f>
        <v>PLV</v>
      </c>
      <c r="AR186" s="6">
        <f t="shared" si="211"/>
        <v>0</v>
      </c>
      <c r="AS186" s="6">
        <f t="shared" si="212"/>
        <v>0</v>
      </c>
      <c r="AT186" s="6">
        <f t="shared" si="213"/>
        <v>0</v>
      </c>
      <c r="AU186" s="6">
        <f t="shared" si="214"/>
        <v>0</v>
      </c>
      <c r="AV186" s="6">
        <f t="shared" si="215"/>
        <v>0</v>
      </c>
      <c r="AW186" s="8"/>
      <c r="AX186" s="18" t="str">
        <f t="shared" si="197"/>
        <v/>
      </c>
      <c r="AY186" s="18" t="str">
        <f t="shared" si="197"/>
        <v/>
      </c>
      <c r="AZ186" s="18" t="str">
        <f t="shared" si="197"/>
        <v/>
      </c>
      <c r="BA186" s="18" t="str">
        <f t="shared" si="197"/>
        <v/>
      </c>
      <c r="BB186" s="18" t="str">
        <f t="shared" si="197"/>
        <v/>
      </c>
      <c r="BC186" s="18" t="str">
        <f t="shared" si="197"/>
        <v/>
      </c>
      <c r="BD186" s="18" t="str">
        <f t="shared" si="197"/>
        <v/>
      </c>
      <c r="BE186" s="18" t="str">
        <f t="shared" si="198"/>
        <v/>
      </c>
      <c r="BF186" s="18" t="str">
        <f t="shared" si="198"/>
        <v/>
      </c>
      <c r="BG186" s="18" t="str">
        <f t="shared" si="198"/>
        <v/>
      </c>
      <c r="BH186" s="18" t="str">
        <f t="shared" si="198"/>
        <v/>
      </c>
      <c r="BI186" s="18">
        <f t="shared" si="197"/>
        <v>0</v>
      </c>
      <c r="BJ186" s="18" t="str">
        <f t="shared" si="197"/>
        <v/>
      </c>
      <c r="BK186" s="18" t="str">
        <f t="shared" si="197"/>
        <v/>
      </c>
      <c r="BL186" s="18" t="str">
        <f t="shared" si="197"/>
        <v/>
      </c>
      <c r="BM186" s="18" t="str">
        <f t="shared" si="197"/>
        <v/>
      </c>
      <c r="BN186" s="8"/>
      <c r="BO186" s="8"/>
      <c r="BP186" s="8"/>
      <c r="BQ186" s="8"/>
      <c r="BR186" s="8"/>
      <c r="BS186" s="8"/>
    </row>
    <row r="187" spans="1:71" ht="13.5" thickBot="1" x14ac:dyDescent="0.25">
      <c r="A187" s="8"/>
      <c r="B187" s="32" t="s">
        <v>149</v>
      </c>
      <c r="C187" s="33" t="s">
        <v>106</v>
      </c>
      <c r="D187" s="53">
        <v>195.9</v>
      </c>
      <c r="E187" s="34">
        <v>265</v>
      </c>
      <c r="F187" s="34">
        <v>125</v>
      </c>
      <c r="G187" s="34">
        <v>330</v>
      </c>
      <c r="H187" s="34">
        <f t="shared" si="216"/>
        <v>720</v>
      </c>
      <c r="I187" s="35">
        <f t="shared" si="195"/>
        <v>425.952</v>
      </c>
      <c r="J187" s="36"/>
      <c r="K187" s="18">
        <f t="shared" si="200"/>
        <v>0</v>
      </c>
      <c r="L187" s="35">
        <f t="shared" si="196"/>
        <v>0</v>
      </c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8"/>
      <c r="AD187" s="6">
        <f t="shared" si="201"/>
        <v>0</v>
      </c>
      <c r="AE187" s="6">
        <f t="shared" si="202"/>
        <v>0</v>
      </c>
      <c r="AF187" s="6">
        <f t="shared" si="203"/>
        <v>0</v>
      </c>
      <c r="AG187" s="6">
        <f t="shared" si="204"/>
        <v>0</v>
      </c>
      <c r="AH187" s="6">
        <f t="shared" si="205"/>
        <v>0</v>
      </c>
      <c r="AI187" s="6">
        <f t="shared" si="206"/>
        <v>0</v>
      </c>
      <c r="AJ187" s="6">
        <f t="shared" si="207"/>
        <v>0</v>
      </c>
      <c r="AK187" s="6">
        <f t="shared" si="208"/>
        <v>0</v>
      </c>
      <c r="AL187" s="6">
        <f t="shared" si="209"/>
        <v>0</v>
      </c>
      <c r="AM187" s="6">
        <f t="shared" si="210"/>
        <v>0</v>
      </c>
      <c r="AN187" s="8"/>
      <c r="AO187" s="6" t="str">
        <f t="shared" si="127"/>
        <v/>
      </c>
      <c r="AP187" s="8"/>
      <c r="AQ187" s="6" t="str">
        <f>IF(H187&gt;0,LOOKUP(C187,'counts-boys'!A$1:A$16,'counts-boys'!C$1:C$16),0)</f>
        <v>CP</v>
      </c>
      <c r="AR187" s="6">
        <f t="shared" si="211"/>
        <v>0</v>
      </c>
      <c r="AS187" s="6">
        <f t="shared" si="212"/>
        <v>0</v>
      </c>
      <c r="AT187" s="6">
        <f t="shared" si="213"/>
        <v>0</v>
      </c>
      <c r="AU187" s="6">
        <f t="shared" si="214"/>
        <v>0</v>
      </c>
      <c r="AV187" s="6">
        <f t="shared" si="215"/>
        <v>0</v>
      </c>
      <c r="AW187" s="8"/>
      <c r="AX187" s="18" t="str">
        <f t="shared" si="197"/>
        <v/>
      </c>
      <c r="AY187" s="18" t="str">
        <f t="shared" si="197"/>
        <v/>
      </c>
      <c r="AZ187" s="18" t="str">
        <f t="shared" si="197"/>
        <v/>
      </c>
      <c r="BA187" s="18" t="str">
        <f t="shared" si="197"/>
        <v/>
      </c>
      <c r="BB187" s="18" t="str">
        <f t="shared" si="197"/>
        <v/>
      </c>
      <c r="BC187" s="18" t="str">
        <f t="shared" si="197"/>
        <v/>
      </c>
      <c r="BD187" s="18" t="str">
        <f t="shared" si="197"/>
        <v/>
      </c>
      <c r="BE187" s="18" t="str">
        <f t="shared" si="198"/>
        <v/>
      </c>
      <c r="BF187" s="18" t="str">
        <f t="shared" si="198"/>
        <v/>
      </c>
      <c r="BG187" s="18" t="str">
        <f t="shared" si="198"/>
        <v/>
      </c>
      <c r="BH187" s="18" t="str">
        <f t="shared" si="198"/>
        <v/>
      </c>
      <c r="BI187" s="18" t="str">
        <f t="shared" si="197"/>
        <v/>
      </c>
      <c r="BJ187" s="18">
        <f t="shared" si="197"/>
        <v>0</v>
      </c>
      <c r="BK187" s="18" t="str">
        <f t="shared" si="197"/>
        <v/>
      </c>
      <c r="BL187" s="18" t="str">
        <f t="shared" si="197"/>
        <v/>
      </c>
      <c r="BM187" s="18" t="str">
        <f t="shared" si="197"/>
        <v/>
      </c>
      <c r="BN187" s="8"/>
      <c r="BO187" s="8"/>
      <c r="BP187" s="8"/>
      <c r="BQ187" s="8"/>
      <c r="BR187" s="8"/>
      <c r="BS187" s="8"/>
    </row>
    <row r="188" spans="1:71" hidden="1" x14ac:dyDescent="0.2">
      <c r="A188" s="44"/>
      <c r="B188" s="32"/>
      <c r="C188" s="33"/>
      <c r="D188" s="53"/>
      <c r="E188" s="34"/>
      <c r="F188" s="34"/>
      <c r="G188" s="34"/>
      <c r="H188" s="34">
        <f t="shared" si="216"/>
        <v>0</v>
      </c>
      <c r="I188" s="35">
        <f t="shared" si="195"/>
        <v>0</v>
      </c>
      <c r="J188" s="36"/>
      <c r="K188" s="18">
        <f t="shared" si="200"/>
        <v>0</v>
      </c>
      <c r="L188" s="35">
        <f t="shared" si="196"/>
        <v>0</v>
      </c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8"/>
      <c r="AD188" s="6">
        <f t="shared" si="201"/>
        <v>0</v>
      </c>
      <c r="AE188" s="6">
        <f t="shared" si="202"/>
        <v>0</v>
      </c>
      <c r="AF188" s="6">
        <f t="shared" si="203"/>
        <v>0</v>
      </c>
      <c r="AG188" s="6">
        <f t="shared" si="204"/>
        <v>0</v>
      </c>
      <c r="AH188" s="6">
        <f t="shared" si="205"/>
        <v>0</v>
      </c>
      <c r="AI188" s="6">
        <f t="shared" si="206"/>
        <v>0</v>
      </c>
      <c r="AJ188" s="6">
        <f t="shared" si="207"/>
        <v>0</v>
      </c>
      <c r="AK188" s="6">
        <f t="shared" si="208"/>
        <v>0</v>
      </c>
      <c r="AL188" s="6">
        <f t="shared" si="209"/>
        <v>0</v>
      </c>
      <c r="AM188" s="6">
        <f t="shared" si="210"/>
        <v>0</v>
      </c>
      <c r="AN188" s="8"/>
      <c r="AO188" s="6" t="str">
        <f t="shared" si="127"/>
        <v/>
      </c>
      <c r="AP188" s="8"/>
      <c r="AQ188" s="6">
        <f>IF(H188&gt;0,LOOKUP(C188,'counts-boys'!A$1:A$16,'counts-boys'!C$1:C$16),0)</f>
        <v>0</v>
      </c>
      <c r="AR188" s="6">
        <f t="shared" si="211"/>
        <v>0</v>
      </c>
      <c r="AS188" s="6">
        <f t="shared" si="212"/>
        <v>0</v>
      </c>
      <c r="AT188" s="6">
        <f t="shared" si="213"/>
        <v>0</v>
      </c>
      <c r="AU188" s="6">
        <f t="shared" si="214"/>
        <v>0</v>
      </c>
      <c r="AV188" s="6">
        <f t="shared" si="215"/>
        <v>0</v>
      </c>
      <c r="AW188" s="8"/>
      <c r="AX188" s="18" t="str">
        <f t="shared" si="197"/>
        <v/>
      </c>
      <c r="AY188" s="18" t="str">
        <f t="shared" si="197"/>
        <v/>
      </c>
      <c r="AZ188" s="18" t="str">
        <f t="shared" si="197"/>
        <v/>
      </c>
      <c r="BA188" s="18" t="str">
        <f t="shared" si="197"/>
        <v/>
      </c>
      <c r="BB188" s="18" t="str">
        <f t="shared" si="197"/>
        <v/>
      </c>
      <c r="BC188" s="18" t="str">
        <f t="shared" si="197"/>
        <v/>
      </c>
      <c r="BD188" s="18" t="str">
        <f t="shared" si="197"/>
        <v/>
      </c>
      <c r="BE188" s="18" t="str">
        <f t="shared" si="198"/>
        <v/>
      </c>
      <c r="BF188" s="18" t="str">
        <f t="shared" si="198"/>
        <v/>
      </c>
      <c r="BG188" s="18" t="str">
        <f t="shared" si="198"/>
        <v/>
      </c>
      <c r="BH188" s="18" t="str">
        <f t="shared" si="198"/>
        <v/>
      </c>
      <c r="BI188" s="18" t="str">
        <f t="shared" si="197"/>
        <v/>
      </c>
      <c r="BJ188" s="18" t="str">
        <f t="shared" si="197"/>
        <v/>
      </c>
      <c r="BK188" s="18" t="str">
        <f t="shared" si="197"/>
        <v/>
      </c>
      <c r="BL188" s="18" t="str">
        <f t="shared" si="197"/>
        <v/>
      </c>
      <c r="BM188" s="18" t="str">
        <f t="shared" si="197"/>
        <v/>
      </c>
      <c r="BN188" s="8"/>
      <c r="BO188" s="8"/>
      <c r="BP188" s="8"/>
      <c r="BQ188" s="8"/>
      <c r="BR188" s="8"/>
      <c r="BS188" s="8"/>
    </row>
    <row r="189" spans="1:71" hidden="1" x14ac:dyDescent="0.2">
      <c r="A189" s="44"/>
      <c r="B189" s="32"/>
      <c r="C189" s="33"/>
      <c r="D189" s="53"/>
      <c r="E189" s="34"/>
      <c r="F189" s="34"/>
      <c r="G189" s="34"/>
      <c r="H189" s="34">
        <f t="shared" si="216"/>
        <v>0</v>
      </c>
      <c r="I189" s="35">
        <f t="shared" si="195"/>
        <v>0</v>
      </c>
      <c r="J189" s="36"/>
      <c r="K189" s="18">
        <f t="shared" si="200"/>
        <v>0</v>
      </c>
      <c r="L189" s="35">
        <f t="shared" si="196"/>
        <v>0</v>
      </c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8"/>
      <c r="AD189" s="6">
        <f t="shared" si="201"/>
        <v>0</v>
      </c>
      <c r="AE189" s="6">
        <f t="shared" si="202"/>
        <v>0</v>
      </c>
      <c r="AF189" s="6">
        <f t="shared" si="203"/>
        <v>0</v>
      </c>
      <c r="AG189" s="6">
        <f t="shared" si="204"/>
        <v>0</v>
      </c>
      <c r="AH189" s="6">
        <f t="shared" si="205"/>
        <v>0</v>
      </c>
      <c r="AI189" s="6">
        <f t="shared" si="206"/>
        <v>0</v>
      </c>
      <c r="AJ189" s="6">
        <f t="shared" si="207"/>
        <v>0</v>
      </c>
      <c r="AK189" s="6">
        <f t="shared" si="208"/>
        <v>0</v>
      </c>
      <c r="AL189" s="6">
        <f t="shared" si="209"/>
        <v>0</v>
      </c>
      <c r="AM189" s="6">
        <f t="shared" si="210"/>
        <v>0</v>
      </c>
      <c r="AN189" s="8"/>
      <c r="AO189" s="6" t="str">
        <f t="shared" ref="AO189:AO261" si="236">IF(A189="*",H189,"")</f>
        <v/>
      </c>
      <c r="AP189" s="8"/>
      <c r="AQ189" s="6">
        <f>IF(H189&gt;0,LOOKUP(C189,'counts-boys'!A$1:A$16,'counts-boys'!C$1:C$16),0)</f>
        <v>0</v>
      </c>
      <c r="AR189" s="6">
        <f t="shared" si="211"/>
        <v>0</v>
      </c>
      <c r="AS189" s="6">
        <f t="shared" si="212"/>
        <v>0</v>
      </c>
      <c r="AT189" s="6">
        <f t="shared" si="213"/>
        <v>0</v>
      </c>
      <c r="AU189" s="6">
        <f t="shared" si="214"/>
        <v>0</v>
      </c>
      <c r="AV189" s="6">
        <f t="shared" si="215"/>
        <v>0</v>
      </c>
      <c r="AW189" s="8"/>
      <c r="AX189" s="18" t="str">
        <f t="shared" si="197"/>
        <v/>
      </c>
      <c r="AY189" s="18" t="str">
        <f t="shared" si="197"/>
        <v/>
      </c>
      <c r="AZ189" s="18" t="str">
        <f t="shared" si="197"/>
        <v/>
      </c>
      <c r="BA189" s="18" t="str">
        <f t="shared" si="197"/>
        <v/>
      </c>
      <c r="BB189" s="18" t="str">
        <f t="shared" si="197"/>
        <v/>
      </c>
      <c r="BC189" s="18" t="str">
        <f t="shared" si="197"/>
        <v/>
      </c>
      <c r="BD189" s="18" t="str">
        <f t="shared" si="197"/>
        <v/>
      </c>
      <c r="BE189" s="18" t="str">
        <f t="shared" ref="BE189:BH193" si="237">IF($AQ189=BE$7,MAX($AR189:$AV189),"")</f>
        <v/>
      </c>
      <c r="BF189" s="18" t="str">
        <f t="shared" si="237"/>
        <v/>
      </c>
      <c r="BG189" s="18" t="str">
        <f t="shared" si="237"/>
        <v/>
      </c>
      <c r="BH189" s="18" t="str">
        <f t="shared" si="237"/>
        <v/>
      </c>
      <c r="BI189" s="18" t="str">
        <f t="shared" si="197"/>
        <v/>
      </c>
      <c r="BJ189" s="18" t="str">
        <f t="shared" si="197"/>
        <v/>
      </c>
      <c r="BK189" s="18" t="str">
        <f t="shared" si="197"/>
        <v/>
      </c>
      <c r="BL189" s="18" t="str">
        <f t="shared" si="197"/>
        <v/>
      </c>
      <c r="BM189" s="18" t="str">
        <f t="shared" si="197"/>
        <v/>
      </c>
      <c r="BN189" s="8"/>
      <c r="BO189" s="8"/>
      <c r="BP189" s="8"/>
      <c r="BQ189" s="8"/>
      <c r="BR189" s="8"/>
      <c r="BS189" s="8"/>
    </row>
    <row r="190" spans="1:71" hidden="1" x14ac:dyDescent="0.2">
      <c r="A190" s="8"/>
      <c r="B190" s="32"/>
      <c r="C190" s="33"/>
      <c r="D190" s="53"/>
      <c r="E190" s="34"/>
      <c r="F190" s="34"/>
      <c r="G190" s="34"/>
      <c r="H190" s="34">
        <f t="shared" si="216"/>
        <v>0</v>
      </c>
      <c r="I190" s="35">
        <f t="shared" si="195"/>
        <v>0</v>
      </c>
      <c r="J190" s="36"/>
      <c r="K190" s="18">
        <f t="shared" si="200"/>
        <v>0</v>
      </c>
      <c r="L190" s="35">
        <f t="shared" si="196"/>
        <v>0</v>
      </c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8"/>
      <c r="AD190" s="6">
        <f t="shared" si="201"/>
        <v>0</v>
      </c>
      <c r="AE190" s="6">
        <f t="shared" si="202"/>
        <v>0</v>
      </c>
      <c r="AF190" s="6">
        <f t="shared" si="203"/>
        <v>0</v>
      </c>
      <c r="AG190" s="6">
        <f t="shared" si="204"/>
        <v>0</v>
      </c>
      <c r="AH190" s="6">
        <f t="shared" si="205"/>
        <v>0</v>
      </c>
      <c r="AI190" s="6">
        <f t="shared" si="206"/>
        <v>0</v>
      </c>
      <c r="AJ190" s="6">
        <f t="shared" si="207"/>
        <v>0</v>
      </c>
      <c r="AK190" s="6">
        <f t="shared" si="208"/>
        <v>0</v>
      </c>
      <c r="AL190" s="6">
        <f t="shared" si="209"/>
        <v>0</v>
      </c>
      <c r="AM190" s="6">
        <f t="shared" si="210"/>
        <v>0</v>
      </c>
      <c r="AN190" s="8"/>
      <c r="AO190" s="6" t="str">
        <f t="shared" si="236"/>
        <v/>
      </c>
      <c r="AP190" s="8"/>
      <c r="AQ190" s="6">
        <f>IF(H190&gt;0,LOOKUP(C190,'counts-boys'!A$1:A$16,'counts-boys'!C$1:C$16),0)</f>
        <v>0</v>
      </c>
      <c r="AR190" s="6">
        <f t="shared" si="211"/>
        <v>0</v>
      </c>
      <c r="AS190" s="6">
        <f t="shared" si="212"/>
        <v>0</v>
      </c>
      <c r="AT190" s="6">
        <f t="shared" si="213"/>
        <v>0</v>
      </c>
      <c r="AU190" s="6">
        <f t="shared" si="214"/>
        <v>0</v>
      </c>
      <c r="AV190" s="6">
        <f t="shared" si="215"/>
        <v>0</v>
      </c>
      <c r="AW190" s="8"/>
      <c r="AX190" s="18" t="str">
        <f t="shared" si="197"/>
        <v/>
      </c>
      <c r="AY190" s="18" t="str">
        <f t="shared" si="197"/>
        <v/>
      </c>
      <c r="AZ190" s="18" t="str">
        <f t="shared" si="197"/>
        <v/>
      </c>
      <c r="BA190" s="18" t="str">
        <f t="shared" si="197"/>
        <v/>
      </c>
      <c r="BB190" s="18" t="str">
        <f t="shared" si="197"/>
        <v/>
      </c>
      <c r="BC190" s="18" t="str">
        <f t="shared" si="197"/>
        <v/>
      </c>
      <c r="BD190" s="18" t="str">
        <f t="shared" si="197"/>
        <v/>
      </c>
      <c r="BE190" s="18" t="str">
        <f t="shared" si="237"/>
        <v/>
      </c>
      <c r="BF190" s="18" t="str">
        <f t="shared" si="237"/>
        <v/>
      </c>
      <c r="BG190" s="18" t="str">
        <f t="shared" si="237"/>
        <v/>
      </c>
      <c r="BH190" s="18" t="str">
        <f t="shared" si="237"/>
        <v/>
      </c>
      <c r="BI190" s="18" t="str">
        <f t="shared" si="197"/>
        <v/>
      </c>
      <c r="BJ190" s="18" t="str">
        <f t="shared" si="197"/>
        <v/>
      </c>
      <c r="BK190" s="18" t="str">
        <f t="shared" si="197"/>
        <v/>
      </c>
      <c r="BL190" s="18" t="str">
        <f t="shared" si="197"/>
        <v/>
      </c>
      <c r="BM190" s="18" t="str">
        <f t="shared" si="197"/>
        <v/>
      </c>
      <c r="BN190" s="8"/>
      <c r="BO190" s="8"/>
      <c r="BP190" s="8"/>
      <c r="BQ190" s="8"/>
      <c r="BR190" s="8"/>
      <c r="BS190" s="8"/>
    </row>
    <row r="191" spans="1:71" hidden="1" x14ac:dyDescent="0.2">
      <c r="A191" s="8"/>
      <c r="B191" s="32"/>
      <c r="C191" s="33"/>
      <c r="D191" s="53"/>
      <c r="E191" s="34"/>
      <c r="F191" s="34"/>
      <c r="G191" s="34"/>
      <c r="H191" s="34">
        <f t="shared" si="199"/>
        <v>0</v>
      </c>
      <c r="I191" s="35">
        <f t="shared" si="195"/>
        <v>0</v>
      </c>
      <c r="J191" s="36"/>
      <c r="K191" s="18">
        <f t="shared" si="200"/>
        <v>0</v>
      </c>
      <c r="L191" s="35">
        <f t="shared" si="196"/>
        <v>0</v>
      </c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8"/>
      <c r="AD191" s="6">
        <f t="shared" si="201"/>
        <v>0</v>
      </c>
      <c r="AE191" s="6">
        <f t="shared" si="202"/>
        <v>0</v>
      </c>
      <c r="AF191" s="6">
        <f t="shared" si="203"/>
        <v>0</v>
      </c>
      <c r="AG191" s="6">
        <f t="shared" si="204"/>
        <v>0</v>
      </c>
      <c r="AH191" s="6">
        <f t="shared" si="205"/>
        <v>0</v>
      </c>
      <c r="AI191" s="6">
        <f t="shared" si="206"/>
        <v>0</v>
      </c>
      <c r="AJ191" s="6">
        <f t="shared" si="207"/>
        <v>0</v>
      </c>
      <c r="AK191" s="6">
        <f t="shared" si="208"/>
        <v>0</v>
      </c>
      <c r="AL191" s="6">
        <f t="shared" si="209"/>
        <v>0</v>
      </c>
      <c r="AM191" s="6">
        <f t="shared" si="210"/>
        <v>0</v>
      </c>
      <c r="AN191" s="8"/>
      <c r="AO191" s="6" t="str">
        <f t="shared" si="236"/>
        <v/>
      </c>
      <c r="AP191" s="8"/>
      <c r="AQ191" s="6">
        <f>IF(H191&gt;0,LOOKUP(C191,'counts-boys'!A$1:A$16,'counts-boys'!C$1:C$16),0)</f>
        <v>0</v>
      </c>
      <c r="AR191" s="6">
        <f t="shared" si="211"/>
        <v>0</v>
      </c>
      <c r="AS191" s="6">
        <f t="shared" si="212"/>
        <v>0</v>
      </c>
      <c r="AT191" s="6">
        <f t="shared" si="213"/>
        <v>0</v>
      </c>
      <c r="AU191" s="6">
        <f t="shared" si="214"/>
        <v>0</v>
      </c>
      <c r="AV191" s="6">
        <f t="shared" si="215"/>
        <v>0</v>
      </c>
      <c r="AW191" s="8"/>
      <c r="AX191" s="18" t="str">
        <f t="shared" si="197"/>
        <v/>
      </c>
      <c r="AY191" s="18" t="str">
        <f t="shared" si="197"/>
        <v/>
      </c>
      <c r="AZ191" s="18" t="str">
        <f t="shared" si="197"/>
        <v/>
      </c>
      <c r="BA191" s="18" t="str">
        <f t="shared" si="197"/>
        <v/>
      </c>
      <c r="BB191" s="18" t="str">
        <f t="shared" si="197"/>
        <v/>
      </c>
      <c r="BC191" s="18" t="str">
        <f t="shared" si="197"/>
        <v/>
      </c>
      <c r="BD191" s="18" t="str">
        <f t="shared" si="197"/>
        <v/>
      </c>
      <c r="BE191" s="18" t="str">
        <f t="shared" si="237"/>
        <v/>
      </c>
      <c r="BF191" s="18" t="str">
        <f t="shared" si="237"/>
        <v/>
      </c>
      <c r="BG191" s="18" t="str">
        <f t="shared" si="237"/>
        <v/>
      </c>
      <c r="BH191" s="18" t="str">
        <f t="shared" si="237"/>
        <v/>
      </c>
      <c r="BI191" s="18" t="str">
        <f t="shared" si="197"/>
        <v/>
      </c>
      <c r="BJ191" s="18" t="str">
        <f t="shared" si="197"/>
        <v/>
      </c>
      <c r="BK191" s="18" t="str">
        <f t="shared" si="197"/>
        <v/>
      </c>
      <c r="BL191" s="18" t="str">
        <f t="shared" si="197"/>
        <v/>
      </c>
      <c r="BM191" s="18" t="str">
        <f t="shared" si="197"/>
        <v/>
      </c>
      <c r="BN191" s="8"/>
      <c r="BO191" s="8"/>
      <c r="BP191" s="8"/>
      <c r="BQ191" s="8"/>
      <c r="BR191" s="8"/>
      <c r="BS191" s="8"/>
    </row>
    <row r="192" spans="1:71" hidden="1" x14ac:dyDescent="0.2">
      <c r="A192" s="8"/>
      <c r="B192" s="32"/>
      <c r="C192" s="33"/>
      <c r="D192" s="53"/>
      <c r="E192" s="34"/>
      <c r="F192" s="34"/>
      <c r="G192" s="34"/>
      <c r="H192" s="34">
        <f t="shared" si="199"/>
        <v>0</v>
      </c>
      <c r="I192" s="35">
        <f t="shared" si="195"/>
        <v>0</v>
      </c>
      <c r="J192" s="36"/>
      <c r="K192" s="18">
        <f t="shared" si="200"/>
        <v>0</v>
      </c>
      <c r="L192" s="35">
        <f t="shared" si="196"/>
        <v>0</v>
      </c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8"/>
      <c r="AD192" s="6">
        <f t="shared" si="201"/>
        <v>0</v>
      </c>
      <c r="AE192" s="6">
        <f t="shared" si="202"/>
        <v>0</v>
      </c>
      <c r="AF192" s="6">
        <f t="shared" si="203"/>
        <v>0</v>
      </c>
      <c r="AG192" s="6">
        <f t="shared" si="204"/>
        <v>0</v>
      </c>
      <c r="AH192" s="6">
        <f t="shared" si="205"/>
        <v>0</v>
      </c>
      <c r="AI192" s="6">
        <f t="shared" si="206"/>
        <v>0</v>
      </c>
      <c r="AJ192" s="6">
        <f t="shared" si="207"/>
        <v>0</v>
      </c>
      <c r="AK192" s="6">
        <f t="shared" si="208"/>
        <v>0</v>
      </c>
      <c r="AL192" s="6">
        <f t="shared" si="209"/>
        <v>0</v>
      </c>
      <c r="AM192" s="6">
        <f t="shared" si="210"/>
        <v>0</v>
      </c>
      <c r="AN192" s="8"/>
      <c r="AO192" s="6" t="str">
        <f t="shared" si="236"/>
        <v/>
      </c>
      <c r="AP192" s="8"/>
      <c r="AQ192" s="6">
        <f>IF(H192&gt;0,LOOKUP(C192,'counts-boys'!A$1:A$16,'counts-boys'!C$1:C$16),0)</f>
        <v>0</v>
      </c>
      <c r="AR192" s="6">
        <f t="shared" si="211"/>
        <v>0</v>
      </c>
      <c r="AS192" s="6">
        <f t="shared" si="212"/>
        <v>0</v>
      </c>
      <c r="AT192" s="6">
        <f t="shared" si="213"/>
        <v>0</v>
      </c>
      <c r="AU192" s="6">
        <f t="shared" si="214"/>
        <v>0</v>
      </c>
      <c r="AV192" s="6">
        <f t="shared" si="215"/>
        <v>0</v>
      </c>
      <c r="AW192" s="8"/>
      <c r="AX192" s="18" t="str">
        <f t="shared" si="197"/>
        <v/>
      </c>
      <c r="AY192" s="18" t="str">
        <f t="shared" si="197"/>
        <v/>
      </c>
      <c r="AZ192" s="18" t="str">
        <f t="shared" si="197"/>
        <v/>
      </c>
      <c r="BA192" s="18" t="str">
        <f t="shared" si="197"/>
        <v/>
      </c>
      <c r="BB192" s="18" t="str">
        <f t="shared" si="197"/>
        <v/>
      </c>
      <c r="BC192" s="18" t="str">
        <f t="shared" si="197"/>
        <v/>
      </c>
      <c r="BD192" s="18" t="str">
        <f t="shared" si="197"/>
        <v/>
      </c>
      <c r="BE192" s="18" t="str">
        <f t="shared" si="237"/>
        <v/>
      </c>
      <c r="BF192" s="18" t="str">
        <f t="shared" si="237"/>
        <v/>
      </c>
      <c r="BG192" s="18" t="str">
        <f t="shared" si="237"/>
        <v/>
      </c>
      <c r="BH192" s="18" t="str">
        <f t="shared" si="237"/>
        <v/>
      </c>
      <c r="BI192" s="18" t="str">
        <f t="shared" si="197"/>
        <v/>
      </c>
      <c r="BJ192" s="18" t="str">
        <f t="shared" si="197"/>
        <v/>
      </c>
      <c r="BK192" s="18" t="str">
        <f t="shared" si="197"/>
        <v/>
      </c>
      <c r="BL192" s="18" t="str">
        <f t="shared" si="197"/>
        <v/>
      </c>
      <c r="BM192" s="18" t="str">
        <f t="shared" si="197"/>
        <v/>
      </c>
      <c r="BN192" s="8"/>
      <c r="BO192" s="8"/>
      <c r="BP192" s="8"/>
      <c r="BQ192" s="8"/>
      <c r="BR192" s="8"/>
      <c r="BS192" s="8"/>
    </row>
    <row r="193" spans="1:71" ht="13.5" hidden="1" customHeight="1" thickBot="1" x14ac:dyDescent="0.25">
      <c r="A193" s="8"/>
      <c r="B193" s="32"/>
      <c r="C193" s="33"/>
      <c r="D193" s="53"/>
      <c r="E193" s="34"/>
      <c r="F193" s="34"/>
      <c r="G193" s="34"/>
      <c r="H193" s="34">
        <f t="shared" si="199"/>
        <v>0</v>
      </c>
      <c r="I193" s="35">
        <f t="shared" si="195"/>
        <v>0</v>
      </c>
      <c r="J193" s="36"/>
      <c r="K193" s="18">
        <f t="shared" si="200"/>
        <v>0</v>
      </c>
      <c r="L193" s="35">
        <f t="shared" si="196"/>
        <v>0</v>
      </c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8"/>
      <c r="AD193" s="6">
        <f t="shared" si="201"/>
        <v>0</v>
      </c>
      <c r="AE193" s="6">
        <f t="shared" si="202"/>
        <v>0</v>
      </c>
      <c r="AF193" s="6">
        <f t="shared" si="203"/>
        <v>0</v>
      </c>
      <c r="AG193" s="6">
        <f t="shared" si="204"/>
        <v>0</v>
      </c>
      <c r="AH193" s="6">
        <f t="shared" si="205"/>
        <v>0</v>
      </c>
      <c r="AI193" s="6">
        <f t="shared" si="206"/>
        <v>0</v>
      </c>
      <c r="AJ193" s="6">
        <f t="shared" si="207"/>
        <v>0</v>
      </c>
      <c r="AK193" s="6">
        <f t="shared" si="208"/>
        <v>0</v>
      </c>
      <c r="AL193" s="6">
        <f t="shared" si="209"/>
        <v>0</v>
      </c>
      <c r="AM193" s="6">
        <f t="shared" si="210"/>
        <v>0</v>
      </c>
      <c r="AN193" s="8"/>
      <c r="AO193" s="6" t="str">
        <f t="shared" si="236"/>
        <v/>
      </c>
      <c r="AP193" s="8"/>
      <c r="AQ193" s="6">
        <f>IF(H193&gt;0,LOOKUP(C193,'counts-boys'!A$1:A$16,'counts-boys'!C$1:C$16),0)</f>
        <v>0</v>
      </c>
      <c r="AR193" s="6">
        <f t="shared" si="211"/>
        <v>0</v>
      </c>
      <c r="AS193" s="6">
        <f t="shared" si="212"/>
        <v>0</v>
      </c>
      <c r="AT193" s="6">
        <f t="shared" si="213"/>
        <v>0</v>
      </c>
      <c r="AU193" s="6">
        <f t="shared" si="214"/>
        <v>0</v>
      </c>
      <c r="AV193" s="6">
        <f t="shared" si="215"/>
        <v>0</v>
      </c>
      <c r="AW193" s="8"/>
      <c r="AX193" s="18" t="str">
        <f t="shared" si="197"/>
        <v/>
      </c>
      <c r="AY193" s="18" t="str">
        <f t="shared" si="197"/>
        <v/>
      </c>
      <c r="AZ193" s="18" t="str">
        <f t="shared" si="197"/>
        <v/>
      </c>
      <c r="BA193" s="18" t="str">
        <f t="shared" si="197"/>
        <v/>
      </c>
      <c r="BB193" s="18" t="str">
        <f t="shared" si="197"/>
        <v/>
      </c>
      <c r="BC193" s="18" t="str">
        <f t="shared" si="197"/>
        <v/>
      </c>
      <c r="BD193" s="18" t="str">
        <f t="shared" si="197"/>
        <v/>
      </c>
      <c r="BE193" s="18" t="str">
        <f t="shared" si="237"/>
        <v/>
      </c>
      <c r="BF193" s="18" t="str">
        <f t="shared" si="237"/>
        <v/>
      </c>
      <c r="BG193" s="18" t="str">
        <f t="shared" si="237"/>
        <v/>
      </c>
      <c r="BH193" s="18" t="str">
        <f t="shared" si="237"/>
        <v/>
      </c>
      <c r="BI193" s="18" t="str">
        <f t="shared" si="197"/>
        <v/>
      </c>
      <c r="BJ193" s="18" t="str">
        <f t="shared" si="197"/>
        <v/>
      </c>
      <c r="BK193" s="18" t="str">
        <f t="shared" si="197"/>
        <v/>
      </c>
      <c r="BL193" s="18" t="str">
        <f t="shared" si="197"/>
        <v/>
      </c>
      <c r="BM193" s="18" t="str">
        <f t="shared" si="197"/>
        <v/>
      </c>
      <c r="BN193" s="8"/>
      <c r="BO193" s="8"/>
      <c r="BP193" s="8"/>
      <c r="BQ193" s="8"/>
      <c r="BR193" s="8"/>
      <c r="BS193" s="8"/>
    </row>
    <row r="194" spans="1:71" ht="13.5" thickBot="1" x14ac:dyDescent="0.25">
      <c r="A194" s="61" t="s">
        <v>34</v>
      </c>
      <c r="B194" s="37">
        <v>220</v>
      </c>
      <c r="C194" s="38" t="s">
        <v>9</v>
      </c>
      <c r="D194" s="52" t="s">
        <v>14</v>
      </c>
      <c r="E194" s="38" t="s">
        <v>16</v>
      </c>
      <c r="F194" s="38" t="s">
        <v>15</v>
      </c>
      <c r="G194" s="38" t="s">
        <v>17</v>
      </c>
      <c r="H194" s="38" t="s">
        <v>18</v>
      </c>
      <c r="I194" s="39" t="s">
        <v>19</v>
      </c>
      <c r="J194" s="40" t="s">
        <v>20</v>
      </c>
      <c r="K194" s="40" t="s">
        <v>21</v>
      </c>
      <c r="L194" s="40" t="s">
        <v>25</v>
      </c>
      <c r="M194" s="38" t="str">
        <f>$M$7</f>
        <v>BE</v>
      </c>
      <c r="N194" s="38" t="str">
        <f>$N$7</f>
        <v>BEN</v>
      </c>
      <c r="O194" s="38" t="str">
        <f>$O$7</f>
        <v>BT</v>
      </c>
      <c r="P194" s="38" t="str">
        <f>$P$7</f>
        <v>COL</v>
      </c>
      <c r="Q194" s="38" t="str">
        <f>$Q$7</f>
        <v>CRT</v>
      </c>
      <c r="R194" s="38" t="str">
        <f>$R$7</f>
        <v>ELK</v>
      </c>
      <c r="S194" s="38" t="str">
        <f>$S$7</f>
        <v>GI</v>
      </c>
      <c r="T194" s="38" t="str">
        <f>$T$7</f>
        <v>LEX</v>
      </c>
      <c r="U194" s="38" t="str">
        <f>$U$7</f>
        <v>MC</v>
      </c>
      <c r="V194" s="38" t="str">
        <f>$V$7</f>
        <v>MM</v>
      </c>
      <c r="W194" s="38" t="str">
        <f>$W$7</f>
        <v>NP</v>
      </c>
      <c r="X194" s="38" t="str">
        <f>$X$7</f>
        <v>PLV</v>
      </c>
      <c r="Y194" s="38" t="str">
        <f>$Y$7</f>
        <v>CP</v>
      </c>
      <c r="Z194" s="38" t="str">
        <f>$Z$7</f>
        <v>SEW</v>
      </c>
      <c r="AA194" s="38" t="str">
        <f>$AA$7</f>
        <v>SKU</v>
      </c>
      <c r="AB194" s="38" t="str">
        <f>$AB$7</f>
        <v>Z-O</v>
      </c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6" t="str">
        <f t="shared" si="236"/>
        <v/>
      </c>
      <c r="AP194" s="8"/>
      <c r="AQ194" s="8"/>
      <c r="AR194" s="8"/>
      <c r="AS194" s="8"/>
      <c r="AT194" s="8"/>
      <c r="AU194" s="8"/>
      <c r="AV194" s="8"/>
      <c r="AW194" s="8"/>
      <c r="AX194" s="71" t="str">
        <f>$M$7</f>
        <v>BE</v>
      </c>
      <c r="AY194" s="71" t="str">
        <f>$N$7</f>
        <v>BEN</v>
      </c>
      <c r="AZ194" s="71" t="str">
        <f>$O$7</f>
        <v>BT</v>
      </c>
      <c r="BA194" s="71" t="str">
        <f>$P$7</f>
        <v>COL</v>
      </c>
      <c r="BB194" s="71" t="str">
        <f>$Q$7</f>
        <v>CRT</v>
      </c>
      <c r="BC194" s="71" t="str">
        <f>$R$7</f>
        <v>ELK</v>
      </c>
      <c r="BD194" s="71" t="str">
        <f>$S$7</f>
        <v>GI</v>
      </c>
      <c r="BE194" s="71" t="str">
        <f>$T$7</f>
        <v>LEX</v>
      </c>
      <c r="BF194" s="71" t="str">
        <f>$U$7</f>
        <v>MC</v>
      </c>
      <c r="BG194" s="71" t="str">
        <f>$V$7</f>
        <v>MM</v>
      </c>
      <c r="BH194" s="71" t="str">
        <f>$W$7</f>
        <v>NP</v>
      </c>
      <c r="BI194" s="71" t="str">
        <f>$X$7</f>
        <v>PLV</v>
      </c>
      <c r="BJ194" s="71" t="str">
        <f>$Y$7</f>
        <v>CP</v>
      </c>
      <c r="BK194" s="71" t="str">
        <f>$Z$7</f>
        <v>SEW</v>
      </c>
      <c r="BL194" s="71" t="str">
        <f>$AA$7</f>
        <v>SKU</v>
      </c>
      <c r="BM194" s="71" t="str">
        <f>$AB$7</f>
        <v>Z-O</v>
      </c>
      <c r="BN194" s="8"/>
      <c r="BO194" s="8"/>
      <c r="BP194" s="8"/>
      <c r="BQ194" s="8"/>
      <c r="BR194" s="8"/>
      <c r="BS194" s="8"/>
    </row>
    <row r="195" spans="1:71" x14ac:dyDescent="0.2">
      <c r="A195" s="44"/>
      <c r="B195" s="32" t="s">
        <v>200</v>
      </c>
      <c r="C195" s="91" t="s">
        <v>45</v>
      </c>
      <c r="D195" s="53">
        <v>201.2</v>
      </c>
      <c r="E195" s="34">
        <v>330</v>
      </c>
      <c r="F195" s="34">
        <v>165</v>
      </c>
      <c r="G195" s="34">
        <v>430</v>
      </c>
      <c r="H195" s="34">
        <f>SUM(E195:G195)</f>
        <v>925</v>
      </c>
      <c r="I195" s="35">
        <f t="shared" ref="I195:I209" si="238">IF(H195&gt;0,LOOKUP(D195,$B$274:$B$546,$C$274:$C$546),0)*H195</f>
        <v>537.33249999999998</v>
      </c>
      <c r="J195" s="18">
        <f>IF(H195&gt;=0,LARGE($H$195:$H$218,1),0)</f>
        <v>1330</v>
      </c>
      <c r="K195" s="18">
        <f>MAX(AI195:AM195)</f>
        <v>0</v>
      </c>
      <c r="L195" s="35">
        <f t="shared" si="196"/>
        <v>0</v>
      </c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8"/>
      <c r="AD195" s="6">
        <f>IF(H195&gt;0,IF(H195&gt;=$J$199,1,AE195),0)</f>
        <v>0</v>
      </c>
      <c r="AE195" s="6">
        <f>IF(H195&gt;0,IF(H195&gt;=$J$198,2,AF195),0)</f>
        <v>0</v>
      </c>
      <c r="AF195" s="6">
        <f>IF(H195&gt;0,IF(H195&gt;=$J$197,3,AG195),0)</f>
        <v>0</v>
      </c>
      <c r="AG195" s="6">
        <f>IF(H195&gt;0,IF(H195&gt;=$J$196,5,AH195),0)</f>
        <v>0</v>
      </c>
      <c r="AH195" s="6">
        <f>IF(H195&gt;0,IF(H195&gt;=$J$195,7,0),0)</f>
        <v>0</v>
      </c>
      <c r="AI195" s="6">
        <f>IF(L195=7,1,AJ195)</f>
        <v>0</v>
      </c>
      <c r="AJ195" s="6">
        <f>IF(L195=5,2,AK195)</f>
        <v>0</v>
      </c>
      <c r="AK195" s="6">
        <f>IF(L195=3,3,AL195)</f>
        <v>0</v>
      </c>
      <c r="AL195" s="6">
        <f>IF(L195=2,4,AM195)</f>
        <v>0</v>
      </c>
      <c r="AM195" s="6">
        <f>IF(L195=1,5,0)</f>
        <v>0</v>
      </c>
      <c r="AN195" s="8"/>
      <c r="AO195" s="6">
        <f>IF(A195="*",H195,0)</f>
        <v>0</v>
      </c>
      <c r="AP195" s="6">
        <f>J195</f>
        <v>1330</v>
      </c>
      <c r="AQ195" s="6" t="str">
        <f>IF(H195&gt;0,LOOKUP(C195,'counts-boys'!A$1:A$16,'counts-boys'!C$1:C$16),0)</f>
        <v>LEX</v>
      </c>
      <c r="AR195" s="6">
        <f>IF($A195="*",IF($H195&gt;0,IF($H195&gt;=$AP$199,1,AS195),0),0)</f>
        <v>0</v>
      </c>
      <c r="AS195" s="6">
        <f>IF($A195="*",IF($H195&gt;0,IF($H195&gt;=$AP$198,2,AT195),0),0)</f>
        <v>0</v>
      </c>
      <c r="AT195" s="6">
        <f>IF($A195="*",IF($H195&gt;0,IF($H195&gt;=$AP$197,3,AU195),0),0)</f>
        <v>0</v>
      </c>
      <c r="AU195" s="6">
        <f>IF($A195="*",IF($H195&gt;0,IF($H195&gt;=$AP$196,5,AV195),0),0)</f>
        <v>0</v>
      </c>
      <c r="AV195" s="6">
        <f>IF($A195="*",IF($H195&gt;0,IF($H195&gt;=$AP$195,7,0),0),0)</f>
        <v>0</v>
      </c>
      <c r="AW195" s="8"/>
      <c r="AX195" s="18" t="str">
        <f t="shared" ref="AX195:BM218" si="239">IF($AQ195=AX$7,MAX($AR195:$AV195),"")</f>
        <v/>
      </c>
      <c r="AY195" s="18" t="str">
        <f t="shared" si="239"/>
        <v/>
      </c>
      <c r="AZ195" s="18" t="str">
        <f t="shared" si="239"/>
        <v/>
      </c>
      <c r="BA195" s="18" t="str">
        <f t="shared" si="239"/>
        <v/>
      </c>
      <c r="BB195" s="18" t="str">
        <f t="shared" si="239"/>
        <v/>
      </c>
      <c r="BC195" s="18" t="str">
        <f t="shared" si="239"/>
        <v/>
      </c>
      <c r="BD195" s="18" t="str">
        <f t="shared" si="239"/>
        <v/>
      </c>
      <c r="BE195" s="18">
        <f t="shared" si="239"/>
        <v>0</v>
      </c>
      <c r="BF195" s="18" t="str">
        <f t="shared" si="239"/>
        <v/>
      </c>
      <c r="BG195" s="18" t="str">
        <f t="shared" si="239"/>
        <v/>
      </c>
      <c r="BH195" s="18" t="str">
        <f t="shared" si="239"/>
        <v/>
      </c>
      <c r="BI195" s="18" t="str">
        <f t="shared" si="239"/>
        <v/>
      </c>
      <c r="BJ195" s="18" t="str">
        <f t="shared" si="239"/>
        <v/>
      </c>
      <c r="BK195" s="18" t="str">
        <f t="shared" si="239"/>
        <v/>
      </c>
      <c r="BL195" s="18" t="str">
        <f t="shared" si="239"/>
        <v/>
      </c>
      <c r="BM195" s="18" t="str">
        <f t="shared" si="239"/>
        <v/>
      </c>
      <c r="BN195" s="8"/>
      <c r="BO195" s="8"/>
      <c r="BP195" s="8"/>
      <c r="BQ195" s="8"/>
      <c r="BR195" s="8"/>
      <c r="BS195" s="8"/>
    </row>
    <row r="196" spans="1:71" x14ac:dyDescent="0.2">
      <c r="A196" s="8" t="s">
        <v>196</v>
      </c>
      <c r="B196" s="32" t="s">
        <v>88</v>
      </c>
      <c r="C196" s="91" t="s">
        <v>119</v>
      </c>
      <c r="D196" s="53">
        <v>202</v>
      </c>
      <c r="E196" s="34">
        <v>325</v>
      </c>
      <c r="F196" s="34">
        <v>240</v>
      </c>
      <c r="G196" s="34">
        <v>405</v>
      </c>
      <c r="H196" s="34">
        <f t="shared" ref="H196:H218" si="240">SUM(E196:G196)</f>
        <v>970</v>
      </c>
      <c r="I196" s="35">
        <f t="shared" si="238"/>
        <v>561.82400000000007</v>
      </c>
      <c r="J196" s="18">
        <f>IF(H196&gt;=0,LARGE($H$195:$H$218,2),0)</f>
        <v>1245.0999999999999</v>
      </c>
      <c r="K196" s="18">
        <f t="shared" ref="K196:K218" si="241">MAX(AI196:AM196)</f>
        <v>0</v>
      </c>
      <c r="L196" s="35">
        <f t="shared" si="196"/>
        <v>0</v>
      </c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8"/>
      <c r="AD196" s="6">
        <f t="shared" ref="AD196:AD218" si="242">IF(H196&gt;0,IF(H196&gt;=$J$199,1,AE196),0)</f>
        <v>0</v>
      </c>
      <c r="AE196" s="6">
        <f t="shared" ref="AE196:AE218" si="243">IF(H196&gt;0,IF(H196&gt;=$J$198,2,AF196),0)</f>
        <v>0</v>
      </c>
      <c r="AF196" s="6">
        <f t="shared" ref="AF196:AF218" si="244">IF(H196&gt;0,IF(H196&gt;=$J$197,3,AG196),0)</f>
        <v>0</v>
      </c>
      <c r="AG196" s="6">
        <f t="shared" ref="AG196:AG218" si="245">IF(H196&gt;0,IF(H196&gt;=$J$196,5,AH196),0)</f>
        <v>0</v>
      </c>
      <c r="AH196" s="6">
        <f t="shared" ref="AH196:AH218" si="246">IF(H196&gt;0,IF(H196&gt;=$J$195,7,0),0)</f>
        <v>0</v>
      </c>
      <c r="AI196" s="6">
        <f t="shared" ref="AI196:AI218" si="247">IF(L196=7,1,AJ196)</f>
        <v>0</v>
      </c>
      <c r="AJ196" s="6">
        <f t="shared" ref="AJ196:AJ218" si="248">IF(L196=5,2,AK196)</f>
        <v>0</v>
      </c>
      <c r="AK196" s="6">
        <f t="shared" ref="AK196:AK218" si="249">IF(L196=3,3,AL196)</f>
        <v>0</v>
      </c>
      <c r="AL196" s="6">
        <f t="shared" ref="AL196:AL218" si="250">IF(L196=2,4,AM196)</f>
        <v>0</v>
      </c>
      <c r="AM196" s="6">
        <f t="shared" ref="AM196:AM218" si="251">IF(L196=1,5,0)</f>
        <v>0</v>
      </c>
      <c r="AN196" s="8"/>
      <c r="AO196" s="6">
        <f t="shared" ref="AO196:AO205" si="252">IF(A196="*",H196,0)</f>
        <v>970</v>
      </c>
      <c r="AP196" s="6">
        <f>J196</f>
        <v>1245.0999999999999</v>
      </c>
      <c r="AQ196" s="6" t="str">
        <f>IF(H196&gt;0,LOOKUP(C196,'counts-boys'!A$1:A$16,'counts-boys'!C$1:C$16),0)</f>
        <v>BE</v>
      </c>
      <c r="AR196" s="6">
        <f t="shared" ref="AR196:AR218" si="253">IF($A196="*",IF($H196&gt;0,IF($H196&gt;=$AP$199,1,AS196),0),0)</f>
        <v>0</v>
      </c>
      <c r="AS196" s="6">
        <f t="shared" ref="AS196:AS218" si="254">IF($A196="*",IF($H196&gt;0,IF($H196&gt;=$AP$198,2,AT196),0),0)</f>
        <v>0</v>
      </c>
      <c r="AT196" s="6">
        <f t="shared" ref="AT196:AT218" si="255">IF($A196="*",IF($H196&gt;0,IF($H196&gt;=$AP$197,3,AU196),0),0)</f>
        <v>0</v>
      </c>
      <c r="AU196" s="6">
        <f t="shared" ref="AU196:AU218" si="256">IF($A196="*",IF($H196&gt;0,IF($H196&gt;=$AP$196,5,AV196),0),0)</f>
        <v>0</v>
      </c>
      <c r="AV196" s="6">
        <f t="shared" ref="AV196:AV218" si="257">IF($A196="*",IF($H196&gt;0,IF($H196&gt;=$AP$195,7,0),0),0)</f>
        <v>0</v>
      </c>
      <c r="AW196" s="8"/>
      <c r="AX196" s="18">
        <f t="shared" si="239"/>
        <v>0</v>
      </c>
      <c r="AY196" s="18" t="str">
        <f t="shared" si="239"/>
        <v/>
      </c>
      <c r="AZ196" s="18" t="str">
        <f t="shared" si="239"/>
        <v/>
      </c>
      <c r="BA196" s="18" t="str">
        <f t="shared" si="239"/>
        <v/>
      </c>
      <c r="BB196" s="18" t="str">
        <f t="shared" si="239"/>
        <v/>
      </c>
      <c r="BC196" s="18" t="str">
        <f t="shared" si="239"/>
        <v/>
      </c>
      <c r="BD196" s="18" t="str">
        <f t="shared" si="239"/>
        <v/>
      </c>
      <c r="BE196" s="18" t="str">
        <f t="shared" si="239"/>
        <v/>
      </c>
      <c r="BF196" s="18" t="str">
        <f t="shared" si="239"/>
        <v/>
      </c>
      <c r="BG196" s="18" t="str">
        <f t="shared" si="239"/>
        <v/>
      </c>
      <c r="BH196" s="18" t="str">
        <f t="shared" si="239"/>
        <v/>
      </c>
      <c r="BI196" s="18" t="str">
        <f t="shared" si="239"/>
        <v/>
      </c>
      <c r="BJ196" s="18" t="str">
        <f t="shared" si="239"/>
        <v/>
      </c>
      <c r="BK196" s="18" t="str">
        <f t="shared" si="239"/>
        <v/>
      </c>
      <c r="BL196" s="18" t="str">
        <f t="shared" si="239"/>
        <v/>
      </c>
      <c r="BM196" s="18" t="str">
        <f t="shared" si="239"/>
        <v/>
      </c>
      <c r="BN196" s="8"/>
      <c r="BO196" s="8"/>
      <c r="BP196" s="8"/>
      <c r="BQ196" s="8"/>
      <c r="BR196" s="8"/>
      <c r="BS196" s="8"/>
    </row>
    <row r="197" spans="1:71" x14ac:dyDescent="0.2">
      <c r="A197" s="8" t="s">
        <v>196</v>
      </c>
      <c r="B197" s="32" t="s">
        <v>98</v>
      </c>
      <c r="C197" s="91" t="s">
        <v>119</v>
      </c>
      <c r="D197" s="53">
        <v>204</v>
      </c>
      <c r="E197" s="34">
        <v>330</v>
      </c>
      <c r="F197" s="34">
        <v>185</v>
      </c>
      <c r="G197" s="34">
        <v>410</v>
      </c>
      <c r="H197" s="34">
        <f t="shared" si="240"/>
        <v>925</v>
      </c>
      <c r="I197" s="35">
        <f t="shared" si="238"/>
        <v>532.79999999999995</v>
      </c>
      <c r="J197" s="18">
        <f>IF(H197&gt;=0,LARGE($H$195:$H$218,3),0)</f>
        <v>1245</v>
      </c>
      <c r="K197" s="18">
        <f t="shared" si="241"/>
        <v>0</v>
      </c>
      <c r="L197" s="35">
        <f t="shared" si="196"/>
        <v>0</v>
      </c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8"/>
      <c r="AD197" s="6">
        <f t="shared" si="242"/>
        <v>0</v>
      </c>
      <c r="AE197" s="6">
        <f t="shared" si="243"/>
        <v>0</v>
      </c>
      <c r="AF197" s="6">
        <f t="shared" si="244"/>
        <v>0</v>
      </c>
      <c r="AG197" s="6">
        <f t="shared" si="245"/>
        <v>0</v>
      </c>
      <c r="AH197" s="6">
        <f t="shared" si="246"/>
        <v>0</v>
      </c>
      <c r="AI197" s="6">
        <f t="shared" si="247"/>
        <v>0</v>
      </c>
      <c r="AJ197" s="6">
        <f t="shared" si="248"/>
        <v>0</v>
      </c>
      <c r="AK197" s="6">
        <f t="shared" si="249"/>
        <v>0</v>
      </c>
      <c r="AL197" s="6">
        <f t="shared" si="250"/>
        <v>0</v>
      </c>
      <c r="AM197" s="6">
        <f t="shared" si="251"/>
        <v>0</v>
      </c>
      <c r="AN197" s="8"/>
      <c r="AO197" s="6">
        <f t="shared" si="252"/>
        <v>925</v>
      </c>
      <c r="AP197" s="6">
        <f>J197</f>
        <v>1245</v>
      </c>
      <c r="AQ197" s="6" t="str">
        <f>IF(H197&gt;0,LOOKUP(C197,'counts-boys'!A$1:A$16,'counts-boys'!C$1:C$16),0)</f>
        <v>BE</v>
      </c>
      <c r="AR197" s="6">
        <f t="shared" si="253"/>
        <v>0</v>
      </c>
      <c r="AS197" s="6">
        <f t="shared" si="254"/>
        <v>0</v>
      </c>
      <c r="AT197" s="6">
        <f t="shared" si="255"/>
        <v>0</v>
      </c>
      <c r="AU197" s="6">
        <f t="shared" si="256"/>
        <v>0</v>
      </c>
      <c r="AV197" s="6">
        <f t="shared" si="257"/>
        <v>0</v>
      </c>
      <c r="AW197" s="8"/>
      <c r="AX197" s="18">
        <f t="shared" si="239"/>
        <v>0</v>
      </c>
      <c r="AY197" s="18" t="str">
        <f t="shared" si="239"/>
        <v/>
      </c>
      <c r="AZ197" s="18" t="str">
        <f t="shared" si="239"/>
        <v/>
      </c>
      <c r="BA197" s="18" t="str">
        <f t="shared" si="239"/>
        <v/>
      </c>
      <c r="BB197" s="18" t="str">
        <f t="shared" si="239"/>
        <v/>
      </c>
      <c r="BC197" s="18" t="str">
        <f t="shared" si="239"/>
        <v/>
      </c>
      <c r="BD197" s="18" t="str">
        <f t="shared" si="239"/>
        <v/>
      </c>
      <c r="BE197" s="18" t="str">
        <f t="shared" si="239"/>
        <v/>
      </c>
      <c r="BF197" s="18" t="str">
        <f t="shared" si="239"/>
        <v/>
      </c>
      <c r="BG197" s="18" t="str">
        <f t="shared" si="239"/>
        <v/>
      </c>
      <c r="BH197" s="18" t="str">
        <f t="shared" si="239"/>
        <v/>
      </c>
      <c r="BI197" s="18" t="str">
        <f t="shared" si="239"/>
        <v/>
      </c>
      <c r="BJ197" s="18" t="str">
        <f t="shared" si="239"/>
        <v/>
      </c>
      <c r="BK197" s="18" t="str">
        <f t="shared" si="239"/>
        <v/>
      </c>
      <c r="BL197" s="18" t="str">
        <f t="shared" si="239"/>
        <v/>
      </c>
      <c r="BM197" s="18" t="str">
        <f t="shared" si="239"/>
        <v/>
      </c>
      <c r="BN197" s="8"/>
      <c r="BO197" s="8"/>
      <c r="BP197" s="8"/>
      <c r="BQ197" s="8"/>
      <c r="BR197" s="8"/>
      <c r="BS197" s="8"/>
    </row>
    <row r="198" spans="1:71" x14ac:dyDescent="0.2">
      <c r="A198" s="8"/>
      <c r="B198" s="32" t="s">
        <v>231</v>
      </c>
      <c r="C198" s="91" t="s">
        <v>66</v>
      </c>
      <c r="D198" s="53">
        <v>206.1</v>
      </c>
      <c r="E198" s="34">
        <v>365</v>
      </c>
      <c r="F198" s="34">
        <v>205</v>
      </c>
      <c r="G198" s="34">
        <v>335</v>
      </c>
      <c r="H198" s="34">
        <f t="shared" si="240"/>
        <v>905</v>
      </c>
      <c r="I198" s="35">
        <f t="shared" si="238"/>
        <v>518.47449999999992</v>
      </c>
      <c r="J198" s="18">
        <f>IF(H198&gt;=0,LARGE($H$195:$H$218,4),0)</f>
        <v>1145</v>
      </c>
      <c r="K198" s="18">
        <f t="shared" si="241"/>
        <v>0</v>
      </c>
      <c r="L198" s="35">
        <f t="shared" si="196"/>
        <v>0</v>
      </c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8"/>
      <c r="AD198" s="6">
        <f t="shared" si="242"/>
        <v>0</v>
      </c>
      <c r="AE198" s="6">
        <f t="shared" si="243"/>
        <v>0</v>
      </c>
      <c r="AF198" s="6">
        <f t="shared" si="244"/>
        <v>0</v>
      </c>
      <c r="AG198" s="6">
        <f t="shared" si="245"/>
        <v>0</v>
      </c>
      <c r="AH198" s="6">
        <f t="shared" si="246"/>
        <v>0</v>
      </c>
      <c r="AI198" s="6">
        <f t="shared" si="247"/>
        <v>0</v>
      </c>
      <c r="AJ198" s="6">
        <f t="shared" si="248"/>
        <v>0</v>
      </c>
      <c r="AK198" s="6">
        <f t="shared" si="249"/>
        <v>0</v>
      </c>
      <c r="AL198" s="6">
        <f t="shared" si="250"/>
        <v>0</v>
      </c>
      <c r="AM198" s="6">
        <f t="shared" si="251"/>
        <v>0</v>
      </c>
      <c r="AN198" s="8"/>
      <c r="AO198" s="6">
        <f t="shared" si="252"/>
        <v>0</v>
      </c>
      <c r="AP198" s="6">
        <f>J198</f>
        <v>1145</v>
      </c>
      <c r="AQ198" s="6" t="str">
        <f>IF(H198&gt;0,LOOKUP(C198,'counts-boys'!A$1:A$16,'counts-boys'!C$1:C$16),0)</f>
        <v>CRT</v>
      </c>
      <c r="AR198" s="6">
        <f t="shared" si="253"/>
        <v>0</v>
      </c>
      <c r="AS198" s="6">
        <f t="shared" si="254"/>
        <v>0</v>
      </c>
      <c r="AT198" s="6">
        <f t="shared" si="255"/>
        <v>0</v>
      </c>
      <c r="AU198" s="6">
        <f t="shared" si="256"/>
        <v>0</v>
      </c>
      <c r="AV198" s="6">
        <f t="shared" si="257"/>
        <v>0</v>
      </c>
      <c r="AW198" s="8"/>
      <c r="AX198" s="18" t="str">
        <f t="shared" si="239"/>
        <v/>
      </c>
      <c r="AY198" s="18" t="str">
        <f t="shared" si="239"/>
        <v/>
      </c>
      <c r="AZ198" s="18" t="str">
        <f t="shared" si="239"/>
        <v/>
      </c>
      <c r="BA198" s="18" t="str">
        <f t="shared" si="239"/>
        <v/>
      </c>
      <c r="BB198" s="18">
        <f t="shared" si="239"/>
        <v>0</v>
      </c>
      <c r="BC198" s="18" t="str">
        <f t="shared" si="239"/>
        <v/>
      </c>
      <c r="BD198" s="18" t="str">
        <f t="shared" si="239"/>
        <v/>
      </c>
      <c r="BE198" s="18" t="str">
        <f t="shared" si="239"/>
        <v/>
      </c>
      <c r="BF198" s="18" t="str">
        <f t="shared" si="239"/>
        <v/>
      </c>
      <c r="BG198" s="18" t="str">
        <f t="shared" si="239"/>
        <v/>
      </c>
      <c r="BH198" s="18" t="str">
        <f t="shared" si="239"/>
        <v/>
      </c>
      <c r="BI198" s="18" t="str">
        <f t="shared" si="239"/>
        <v/>
      </c>
      <c r="BJ198" s="18" t="str">
        <f t="shared" si="239"/>
        <v/>
      </c>
      <c r="BK198" s="18" t="str">
        <f t="shared" si="239"/>
        <v/>
      </c>
      <c r="BL198" s="18" t="str">
        <f t="shared" si="239"/>
        <v/>
      </c>
      <c r="BM198" s="18" t="str">
        <f t="shared" si="239"/>
        <v/>
      </c>
      <c r="BN198" s="8"/>
      <c r="BO198" s="8"/>
      <c r="BP198" s="8"/>
      <c r="BQ198" s="8"/>
      <c r="BR198" s="8"/>
      <c r="BS198" s="8"/>
    </row>
    <row r="199" spans="1:71" x14ac:dyDescent="0.2">
      <c r="A199" s="44"/>
      <c r="B199" s="32" t="s">
        <v>159</v>
      </c>
      <c r="C199" s="91" t="s">
        <v>106</v>
      </c>
      <c r="D199" s="53">
        <v>206.9</v>
      </c>
      <c r="E199" s="34">
        <v>310</v>
      </c>
      <c r="F199" s="34">
        <v>220</v>
      </c>
      <c r="G199" s="34">
        <v>425</v>
      </c>
      <c r="H199" s="34">
        <f t="shared" si="240"/>
        <v>955</v>
      </c>
      <c r="I199" s="35">
        <f t="shared" si="238"/>
        <v>547.11950000000002</v>
      </c>
      <c r="J199" s="18">
        <f>IF(H199&gt;=0,LARGE($H$195:$H$218,5),0)</f>
        <v>1135</v>
      </c>
      <c r="K199" s="18">
        <f t="shared" si="241"/>
        <v>0</v>
      </c>
      <c r="L199" s="35">
        <f t="shared" si="196"/>
        <v>0</v>
      </c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8"/>
      <c r="AD199" s="6">
        <f t="shared" si="242"/>
        <v>0</v>
      </c>
      <c r="AE199" s="6">
        <f t="shared" si="243"/>
        <v>0</v>
      </c>
      <c r="AF199" s="6">
        <f t="shared" si="244"/>
        <v>0</v>
      </c>
      <c r="AG199" s="6">
        <f t="shared" si="245"/>
        <v>0</v>
      </c>
      <c r="AH199" s="6">
        <f t="shared" si="246"/>
        <v>0</v>
      </c>
      <c r="AI199" s="6">
        <f t="shared" si="247"/>
        <v>0</v>
      </c>
      <c r="AJ199" s="6">
        <f t="shared" si="248"/>
        <v>0</v>
      </c>
      <c r="AK199" s="6">
        <f t="shared" si="249"/>
        <v>0</v>
      </c>
      <c r="AL199" s="6">
        <f t="shared" si="250"/>
        <v>0</v>
      </c>
      <c r="AM199" s="6">
        <f t="shared" si="251"/>
        <v>0</v>
      </c>
      <c r="AN199" s="8"/>
      <c r="AO199" s="6">
        <f t="shared" si="252"/>
        <v>0</v>
      </c>
      <c r="AP199" s="6">
        <f>J199</f>
        <v>1135</v>
      </c>
      <c r="AQ199" s="6" t="str">
        <f>IF(H199&gt;0,LOOKUP(C199,'counts-boys'!A$1:A$16,'counts-boys'!C$1:C$16),0)</f>
        <v>CP</v>
      </c>
      <c r="AR199" s="6">
        <f t="shared" si="253"/>
        <v>0</v>
      </c>
      <c r="AS199" s="6">
        <f t="shared" si="254"/>
        <v>0</v>
      </c>
      <c r="AT199" s="6">
        <f t="shared" si="255"/>
        <v>0</v>
      </c>
      <c r="AU199" s="6">
        <f t="shared" si="256"/>
        <v>0</v>
      </c>
      <c r="AV199" s="6">
        <f t="shared" si="257"/>
        <v>0</v>
      </c>
      <c r="AW199" s="8"/>
      <c r="AX199" s="18" t="str">
        <f t="shared" si="239"/>
        <v/>
      </c>
      <c r="AY199" s="18" t="str">
        <f t="shared" si="239"/>
        <v/>
      </c>
      <c r="AZ199" s="18" t="str">
        <f t="shared" si="239"/>
        <v/>
      </c>
      <c r="BA199" s="18" t="str">
        <f t="shared" si="239"/>
        <v/>
      </c>
      <c r="BB199" s="18" t="str">
        <f t="shared" si="239"/>
        <v/>
      </c>
      <c r="BC199" s="18" t="str">
        <f t="shared" si="239"/>
        <v/>
      </c>
      <c r="BD199" s="18" t="str">
        <f t="shared" si="239"/>
        <v/>
      </c>
      <c r="BE199" s="18" t="str">
        <f t="shared" si="239"/>
        <v/>
      </c>
      <c r="BF199" s="18" t="str">
        <f t="shared" si="239"/>
        <v/>
      </c>
      <c r="BG199" s="18" t="str">
        <f t="shared" si="239"/>
        <v/>
      </c>
      <c r="BH199" s="18" t="str">
        <f t="shared" si="239"/>
        <v/>
      </c>
      <c r="BI199" s="18" t="str">
        <f t="shared" si="239"/>
        <v/>
      </c>
      <c r="BJ199" s="18">
        <f t="shared" si="239"/>
        <v>0</v>
      </c>
      <c r="BK199" s="18" t="str">
        <f t="shared" si="239"/>
        <v/>
      </c>
      <c r="BL199" s="18" t="str">
        <f t="shared" si="239"/>
        <v/>
      </c>
      <c r="BM199" s="18" t="str">
        <f t="shared" si="239"/>
        <v/>
      </c>
      <c r="BN199" s="8"/>
      <c r="BO199" s="8"/>
      <c r="BP199" s="8"/>
      <c r="BQ199" s="8"/>
      <c r="BR199" s="8"/>
      <c r="BS199" s="8"/>
    </row>
    <row r="200" spans="1:71" x14ac:dyDescent="0.2">
      <c r="A200" s="8"/>
      <c r="B200" s="32" t="s">
        <v>199</v>
      </c>
      <c r="C200" s="91" t="s">
        <v>119</v>
      </c>
      <c r="D200" s="53">
        <v>207.4</v>
      </c>
      <c r="E200" s="34">
        <v>255</v>
      </c>
      <c r="F200" s="34">
        <v>145</v>
      </c>
      <c r="G200" s="34">
        <v>375</v>
      </c>
      <c r="H200" s="34">
        <f t="shared" ref="H200:H205" si="258">SUM(E200:G200)</f>
        <v>775</v>
      </c>
      <c r="I200" s="35">
        <f t="shared" si="238"/>
        <v>442.83500000000004</v>
      </c>
      <c r="J200" s="7"/>
      <c r="K200" s="18">
        <f t="shared" si="241"/>
        <v>0</v>
      </c>
      <c r="L200" s="35">
        <f t="shared" si="196"/>
        <v>0</v>
      </c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8"/>
      <c r="AD200" s="6">
        <f t="shared" si="242"/>
        <v>0</v>
      </c>
      <c r="AE200" s="6">
        <f t="shared" si="243"/>
        <v>0</v>
      </c>
      <c r="AF200" s="6">
        <f t="shared" si="244"/>
        <v>0</v>
      </c>
      <c r="AG200" s="6">
        <f t="shared" si="245"/>
        <v>0</v>
      </c>
      <c r="AH200" s="6">
        <f t="shared" si="246"/>
        <v>0</v>
      </c>
      <c r="AI200" s="6">
        <f t="shared" si="247"/>
        <v>0</v>
      </c>
      <c r="AJ200" s="6">
        <f t="shared" si="248"/>
        <v>0</v>
      </c>
      <c r="AK200" s="6">
        <f t="shared" si="249"/>
        <v>0</v>
      </c>
      <c r="AL200" s="6">
        <f t="shared" si="250"/>
        <v>0</v>
      </c>
      <c r="AM200" s="6">
        <f t="shared" si="251"/>
        <v>0</v>
      </c>
      <c r="AN200" s="8"/>
      <c r="AO200" s="6">
        <f t="shared" si="252"/>
        <v>0</v>
      </c>
      <c r="AP200" s="6"/>
      <c r="AQ200" s="6" t="str">
        <f>IF(H200&gt;0,LOOKUP(C200,'counts-boys'!A$1:A$16,'counts-boys'!C$1:C$16),0)</f>
        <v>BE</v>
      </c>
      <c r="AR200" s="6">
        <f t="shared" si="253"/>
        <v>0</v>
      </c>
      <c r="AS200" s="6">
        <f t="shared" si="254"/>
        <v>0</v>
      </c>
      <c r="AT200" s="6">
        <f t="shared" si="255"/>
        <v>0</v>
      </c>
      <c r="AU200" s="6">
        <f t="shared" si="256"/>
        <v>0</v>
      </c>
      <c r="AV200" s="6">
        <f t="shared" si="257"/>
        <v>0</v>
      </c>
      <c r="AW200" s="8"/>
      <c r="AX200" s="18">
        <f t="shared" si="239"/>
        <v>0</v>
      </c>
      <c r="AY200" s="18" t="str">
        <f t="shared" si="239"/>
        <v/>
      </c>
      <c r="AZ200" s="18" t="str">
        <f t="shared" si="239"/>
        <v/>
      </c>
      <c r="BA200" s="18" t="str">
        <f t="shared" si="239"/>
        <v/>
      </c>
      <c r="BB200" s="18" t="str">
        <f t="shared" si="239"/>
        <v/>
      </c>
      <c r="BC200" s="18" t="str">
        <f t="shared" si="239"/>
        <v/>
      </c>
      <c r="BD200" s="18" t="str">
        <f t="shared" si="239"/>
        <v/>
      </c>
      <c r="BE200" s="18" t="str">
        <f t="shared" si="239"/>
        <v/>
      </c>
      <c r="BF200" s="18" t="str">
        <f t="shared" ref="BE200:BH218" si="259">IF($AQ200=BF$7,MAX($AR200:$AV200),"")</f>
        <v/>
      </c>
      <c r="BG200" s="18" t="str">
        <f t="shared" si="259"/>
        <v/>
      </c>
      <c r="BH200" s="18" t="str">
        <f t="shared" si="259"/>
        <v/>
      </c>
      <c r="BI200" s="18" t="str">
        <f t="shared" si="239"/>
        <v/>
      </c>
      <c r="BJ200" s="18" t="str">
        <f t="shared" si="239"/>
        <v/>
      </c>
      <c r="BK200" s="18" t="str">
        <f t="shared" si="239"/>
        <v/>
      </c>
      <c r="BL200" s="18" t="str">
        <f t="shared" si="239"/>
        <v/>
      </c>
      <c r="BM200" s="18"/>
      <c r="BN200" s="8"/>
      <c r="BO200" s="8"/>
      <c r="BP200" s="8"/>
      <c r="BQ200" s="8"/>
      <c r="BR200" s="8"/>
      <c r="BS200" s="8"/>
    </row>
    <row r="201" spans="1:71" x14ac:dyDescent="0.2">
      <c r="A201" s="8"/>
      <c r="B201" s="32" t="s">
        <v>258</v>
      </c>
      <c r="C201" s="91" t="s">
        <v>45</v>
      </c>
      <c r="D201" s="53">
        <v>210.9</v>
      </c>
      <c r="E201" s="34">
        <v>210</v>
      </c>
      <c r="F201" s="34">
        <v>135</v>
      </c>
      <c r="G201" s="34">
        <v>275</v>
      </c>
      <c r="H201" s="34">
        <f t="shared" si="258"/>
        <v>620</v>
      </c>
      <c r="I201" s="35">
        <f t="shared" si="238"/>
        <v>351.53999999999996</v>
      </c>
      <c r="J201" s="7"/>
      <c r="K201" s="18">
        <f t="shared" si="241"/>
        <v>0</v>
      </c>
      <c r="L201" s="35">
        <f t="shared" si="196"/>
        <v>0</v>
      </c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8"/>
      <c r="AD201" s="6">
        <f t="shared" si="242"/>
        <v>0</v>
      </c>
      <c r="AE201" s="6">
        <f t="shared" si="243"/>
        <v>0</v>
      </c>
      <c r="AF201" s="6">
        <f t="shared" si="244"/>
        <v>0</v>
      </c>
      <c r="AG201" s="6">
        <f t="shared" si="245"/>
        <v>0</v>
      </c>
      <c r="AH201" s="6">
        <f t="shared" si="246"/>
        <v>0</v>
      </c>
      <c r="AI201" s="6">
        <f t="shared" si="247"/>
        <v>0</v>
      </c>
      <c r="AJ201" s="6">
        <f t="shared" si="248"/>
        <v>0</v>
      </c>
      <c r="AK201" s="6">
        <f t="shared" si="249"/>
        <v>0</v>
      </c>
      <c r="AL201" s="6">
        <f t="shared" si="250"/>
        <v>0</v>
      </c>
      <c r="AM201" s="6">
        <f t="shared" si="251"/>
        <v>0</v>
      </c>
      <c r="AN201" s="8"/>
      <c r="AO201" s="6">
        <f t="shared" si="252"/>
        <v>0</v>
      </c>
      <c r="AP201" s="6"/>
      <c r="AQ201" s="6" t="str">
        <f>IF(H201&gt;0,LOOKUP(C201,'counts-boys'!A$1:A$16,'counts-boys'!C$1:C$16),0)</f>
        <v>LEX</v>
      </c>
      <c r="AR201" s="6">
        <f t="shared" si="253"/>
        <v>0</v>
      </c>
      <c r="AS201" s="6">
        <f t="shared" si="254"/>
        <v>0</v>
      </c>
      <c r="AT201" s="6">
        <f t="shared" si="255"/>
        <v>0</v>
      </c>
      <c r="AU201" s="6">
        <f t="shared" si="256"/>
        <v>0</v>
      </c>
      <c r="AV201" s="6">
        <f t="shared" si="257"/>
        <v>0</v>
      </c>
      <c r="AW201" s="8"/>
      <c r="AX201" s="18" t="str">
        <f t="shared" si="239"/>
        <v/>
      </c>
      <c r="AY201" s="18" t="str">
        <f t="shared" si="239"/>
        <v/>
      </c>
      <c r="AZ201" s="18" t="str">
        <f t="shared" si="239"/>
        <v/>
      </c>
      <c r="BA201" s="18" t="str">
        <f t="shared" si="239"/>
        <v/>
      </c>
      <c r="BB201" s="18" t="str">
        <f t="shared" si="239"/>
        <v/>
      </c>
      <c r="BC201" s="18" t="str">
        <f t="shared" si="239"/>
        <v/>
      </c>
      <c r="BD201" s="18" t="str">
        <f t="shared" si="239"/>
        <v/>
      </c>
      <c r="BE201" s="18">
        <f t="shared" si="259"/>
        <v>0</v>
      </c>
      <c r="BF201" s="18" t="str">
        <f t="shared" si="259"/>
        <v/>
      </c>
      <c r="BG201" s="18" t="str">
        <f t="shared" si="259"/>
        <v/>
      </c>
      <c r="BH201" s="18" t="str">
        <f t="shared" si="259"/>
        <v/>
      </c>
      <c r="BI201" s="18" t="str">
        <f t="shared" si="239"/>
        <v/>
      </c>
      <c r="BJ201" s="18" t="str">
        <f t="shared" si="239"/>
        <v/>
      </c>
      <c r="BK201" s="18" t="str">
        <f t="shared" si="239"/>
        <v/>
      </c>
      <c r="BL201" s="18" t="str">
        <f t="shared" si="239"/>
        <v/>
      </c>
      <c r="BM201" s="18"/>
      <c r="BN201" s="8"/>
      <c r="BO201" s="8"/>
      <c r="BP201" s="8"/>
      <c r="BQ201" s="8"/>
      <c r="BR201" s="8"/>
      <c r="BS201" s="8"/>
    </row>
    <row r="202" spans="1:71" x14ac:dyDescent="0.2">
      <c r="A202" s="44"/>
      <c r="B202" s="32" t="s">
        <v>151</v>
      </c>
      <c r="C202" s="91" t="s">
        <v>106</v>
      </c>
      <c r="D202" s="53">
        <v>212</v>
      </c>
      <c r="E202" s="34">
        <v>330</v>
      </c>
      <c r="F202" s="34">
        <v>230</v>
      </c>
      <c r="G202" s="34">
        <v>405</v>
      </c>
      <c r="H202" s="34">
        <f t="shared" si="258"/>
        <v>965</v>
      </c>
      <c r="I202" s="35">
        <f t="shared" si="238"/>
        <v>544.54949999999997</v>
      </c>
      <c r="J202" s="7"/>
      <c r="K202" s="18">
        <f t="shared" si="241"/>
        <v>0</v>
      </c>
      <c r="L202" s="35">
        <f t="shared" si="196"/>
        <v>0</v>
      </c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8"/>
      <c r="AD202" s="6">
        <f t="shared" si="242"/>
        <v>0</v>
      </c>
      <c r="AE202" s="6">
        <f t="shared" si="243"/>
        <v>0</v>
      </c>
      <c r="AF202" s="6">
        <f t="shared" si="244"/>
        <v>0</v>
      </c>
      <c r="AG202" s="6">
        <f t="shared" si="245"/>
        <v>0</v>
      </c>
      <c r="AH202" s="6">
        <f t="shared" si="246"/>
        <v>0</v>
      </c>
      <c r="AI202" s="6">
        <f t="shared" si="247"/>
        <v>0</v>
      </c>
      <c r="AJ202" s="6">
        <f t="shared" si="248"/>
        <v>0</v>
      </c>
      <c r="AK202" s="6">
        <f t="shared" si="249"/>
        <v>0</v>
      </c>
      <c r="AL202" s="6">
        <f t="shared" si="250"/>
        <v>0</v>
      </c>
      <c r="AM202" s="6">
        <f t="shared" si="251"/>
        <v>0</v>
      </c>
      <c r="AN202" s="8"/>
      <c r="AO202" s="6">
        <f t="shared" si="252"/>
        <v>0</v>
      </c>
      <c r="AP202" s="6"/>
      <c r="AQ202" s="6" t="str">
        <f>IF(H202&gt;0,LOOKUP(C202,'counts-boys'!A$1:A$16,'counts-boys'!C$1:C$16),0)</f>
        <v>CP</v>
      </c>
      <c r="AR202" s="6">
        <f t="shared" si="253"/>
        <v>0</v>
      </c>
      <c r="AS202" s="6">
        <f t="shared" si="254"/>
        <v>0</v>
      </c>
      <c r="AT202" s="6">
        <f t="shared" si="255"/>
        <v>0</v>
      </c>
      <c r="AU202" s="6">
        <f t="shared" si="256"/>
        <v>0</v>
      </c>
      <c r="AV202" s="6">
        <f t="shared" si="257"/>
        <v>0</v>
      </c>
      <c r="AW202" s="8"/>
      <c r="AX202" s="18" t="str">
        <f t="shared" si="239"/>
        <v/>
      </c>
      <c r="AY202" s="18" t="str">
        <f t="shared" si="239"/>
        <v/>
      </c>
      <c r="AZ202" s="18" t="str">
        <f t="shared" si="239"/>
        <v/>
      </c>
      <c r="BA202" s="18" t="str">
        <f t="shared" si="239"/>
        <v/>
      </c>
      <c r="BB202" s="18" t="str">
        <f t="shared" si="239"/>
        <v/>
      </c>
      <c r="BC202" s="18" t="str">
        <f t="shared" si="239"/>
        <v/>
      </c>
      <c r="BD202" s="18" t="str">
        <f t="shared" si="239"/>
        <v/>
      </c>
      <c r="BE202" s="18" t="str">
        <f t="shared" si="259"/>
        <v/>
      </c>
      <c r="BF202" s="18" t="str">
        <f t="shared" si="259"/>
        <v/>
      </c>
      <c r="BG202" s="18" t="str">
        <f t="shared" si="259"/>
        <v/>
      </c>
      <c r="BH202" s="18" t="str">
        <f t="shared" si="259"/>
        <v/>
      </c>
      <c r="BI202" s="18" t="str">
        <f t="shared" si="239"/>
        <v/>
      </c>
      <c r="BJ202" s="18">
        <f t="shared" si="239"/>
        <v>0</v>
      </c>
      <c r="BK202" s="18" t="str">
        <f t="shared" si="239"/>
        <v/>
      </c>
      <c r="BL202" s="18" t="str">
        <f t="shared" si="239"/>
        <v/>
      </c>
      <c r="BM202" s="18"/>
      <c r="BN202" s="8"/>
      <c r="BO202" s="8"/>
      <c r="BP202" s="8"/>
      <c r="BQ202" s="8"/>
      <c r="BR202" s="8"/>
      <c r="BS202" s="8"/>
    </row>
    <row r="203" spans="1:71" x14ac:dyDescent="0.2">
      <c r="A203" s="8"/>
      <c r="B203" s="32" t="s">
        <v>155</v>
      </c>
      <c r="C203" s="91" t="s">
        <v>106</v>
      </c>
      <c r="D203" s="53">
        <v>212.9</v>
      </c>
      <c r="E203" s="34">
        <v>355</v>
      </c>
      <c r="F203" s="34">
        <v>220</v>
      </c>
      <c r="G203" s="34">
        <v>405</v>
      </c>
      <c r="H203" s="34">
        <f t="shared" si="258"/>
        <v>980</v>
      </c>
      <c r="I203" s="35">
        <f t="shared" si="238"/>
        <v>553.01400000000001</v>
      </c>
      <c r="J203" s="7"/>
      <c r="K203" s="18">
        <f t="shared" si="241"/>
        <v>0</v>
      </c>
      <c r="L203" s="35">
        <f t="shared" si="196"/>
        <v>0</v>
      </c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8"/>
      <c r="AD203" s="6">
        <f t="shared" si="242"/>
        <v>0</v>
      </c>
      <c r="AE203" s="6">
        <f t="shared" si="243"/>
        <v>0</v>
      </c>
      <c r="AF203" s="6">
        <f t="shared" si="244"/>
        <v>0</v>
      </c>
      <c r="AG203" s="6">
        <f t="shared" si="245"/>
        <v>0</v>
      </c>
      <c r="AH203" s="6">
        <f t="shared" si="246"/>
        <v>0</v>
      </c>
      <c r="AI203" s="6">
        <f t="shared" si="247"/>
        <v>0</v>
      </c>
      <c r="AJ203" s="6">
        <f t="shared" si="248"/>
        <v>0</v>
      </c>
      <c r="AK203" s="6">
        <f t="shared" si="249"/>
        <v>0</v>
      </c>
      <c r="AL203" s="6">
        <f t="shared" si="250"/>
        <v>0</v>
      </c>
      <c r="AM203" s="6">
        <f t="shared" si="251"/>
        <v>0</v>
      </c>
      <c r="AN203" s="8"/>
      <c r="AO203" s="6">
        <f t="shared" si="252"/>
        <v>0</v>
      </c>
      <c r="AP203" s="6"/>
      <c r="AQ203" s="6" t="str">
        <f>IF(H203&gt;0,LOOKUP(C203,'counts-boys'!A$1:A$16,'counts-boys'!C$1:C$16),0)</f>
        <v>CP</v>
      </c>
      <c r="AR203" s="6">
        <f t="shared" si="253"/>
        <v>0</v>
      </c>
      <c r="AS203" s="6">
        <f t="shared" si="254"/>
        <v>0</v>
      </c>
      <c r="AT203" s="6">
        <f t="shared" si="255"/>
        <v>0</v>
      </c>
      <c r="AU203" s="6">
        <f t="shared" si="256"/>
        <v>0</v>
      </c>
      <c r="AV203" s="6">
        <f t="shared" si="257"/>
        <v>0</v>
      </c>
      <c r="AW203" s="8"/>
      <c r="AX203" s="18" t="str">
        <f t="shared" si="239"/>
        <v/>
      </c>
      <c r="AY203" s="18" t="str">
        <f t="shared" si="239"/>
        <v/>
      </c>
      <c r="AZ203" s="18" t="str">
        <f t="shared" si="239"/>
        <v/>
      </c>
      <c r="BA203" s="18" t="str">
        <f t="shared" si="239"/>
        <v/>
      </c>
      <c r="BB203" s="18" t="str">
        <f t="shared" si="239"/>
        <v/>
      </c>
      <c r="BC203" s="18" t="str">
        <f t="shared" si="239"/>
        <v/>
      </c>
      <c r="BD203" s="18" t="str">
        <f t="shared" si="239"/>
        <v/>
      </c>
      <c r="BE203" s="18" t="str">
        <f t="shared" si="259"/>
        <v/>
      </c>
      <c r="BF203" s="18" t="str">
        <f t="shared" si="259"/>
        <v/>
      </c>
      <c r="BG203" s="18" t="str">
        <f t="shared" si="259"/>
        <v/>
      </c>
      <c r="BH203" s="18" t="str">
        <f t="shared" si="259"/>
        <v/>
      </c>
      <c r="BI203" s="18" t="str">
        <f t="shared" si="239"/>
        <v/>
      </c>
      <c r="BJ203" s="18">
        <f t="shared" si="239"/>
        <v>0</v>
      </c>
      <c r="BK203" s="18" t="str">
        <f t="shared" si="239"/>
        <v/>
      </c>
      <c r="BL203" s="18" t="str">
        <f t="shared" si="239"/>
        <v/>
      </c>
      <c r="BM203" s="18"/>
      <c r="BN203" s="8"/>
      <c r="BO203" s="8"/>
      <c r="BP203" s="8"/>
      <c r="BQ203" s="8"/>
      <c r="BR203" s="8"/>
      <c r="BS203" s="8"/>
    </row>
    <row r="204" spans="1:71" x14ac:dyDescent="0.2">
      <c r="A204" s="8"/>
      <c r="B204" s="32" t="s">
        <v>222</v>
      </c>
      <c r="C204" s="91" t="s">
        <v>211</v>
      </c>
      <c r="D204" s="53">
        <v>216.3</v>
      </c>
      <c r="E204" s="34">
        <v>315</v>
      </c>
      <c r="F204" s="34">
        <v>190</v>
      </c>
      <c r="G204" s="34">
        <v>345</v>
      </c>
      <c r="H204" s="34">
        <f t="shared" si="258"/>
        <v>850</v>
      </c>
      <c r="I204" s="35">
        <f t="shared" si="238"/>
        <v>475.32000000000005</v>
      </c>
      <c r="J204" s="7"/>
      <c r="K204" s="18">
        <f t="shared" si="241"/>
        <v>0</v>
      </c>
      <c r="L204" s="35">
        <f t="shared" si="196"/>
        <v>0</v>
      </c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8"/>
      <c r="AD204" s="6">
        <f t="shared" si="242"/>
        <v>0</v>
      </c>
      <c r="AE204" s="6">
        <f t="shared" si="243"/>
        <v>0</v>
      </c>
      <c r="AF204" s="6">
        <f t="shared" si="244"/>
        <v>0</v>
      </c>
      <c r="AG204" s="6">
        <f t="shared" si="245"/>
        <v>0</v>
      </c>
      <c r="AH204" s="6">
        <f t="shared" si="246"/>
        <v>0</v>
      </c>
      <c r="AI204" s="6">
        <f t="shared" si="247"/>
        <v>0</v>
      </c>
      <c r="AJ204" s="6">
        <f t="shared" si="248"/>
        <v>0</v>
      </c>
      <c r="AK204" s="6">
        <f t="shared" si="249"/>
        <v>0</v>
      </c>
      <c r="AL204" s="6">
        <f t="shared" si="250"/>
        <v>0</v>
      </c>
      <c r="AM204" s="6">
        <f t="shared" si="251"/>
        <v>0</v>
      </c>
      <c r="AN204" s="8"/>
      <c r="AO204" s="6">
        <f t="shared" si="252"/>
        <v>0</v>
      </c>
      <c r="AP204" s="6"/>
      <c r="AQ204" s="6" t="str">
        <f>IF(H204&gt;0,LOOKUP(C204,'counts-boys'!A$1:A$16,'counts-boys'!C$1:C$16),0)</f>
        <v>COL</v>
      </c>
      <c r="AR204" s="6">
        <f t="shared" si="253"/>
        <v>0</v>
      </c>
      <c r="AS204" s="6">
        <f t="shared" si="254"/>
        <v>0</v>
      </c>
      <c r="AT204" s="6">
        <f t="shared" si="255"/>
        <v>0</v>
      </c>
      <c r="AU204" s="6">
        <f t="shared" si="256"/>
        <v>0</v>
      </c>
      <c r="AV204" s="6">
        <f t="shared" si="257"/>
        <v>0</v>
      </c>
      <c r="AW204" s="8"/>
      <c r="AX204" s="18" t="str">
        <f t="shared" si="239"/>
        <v/>
      </c>
      <c r="AY204" s="18" t="str">
        <f t="shared" si="239"/>
        <v/>
      </c>
      <c r="AZ204" s="18" t="str">
        <f t="shared" si="239"/>
        <v/>
      </c>
      <c r="BA204" s="18">
        <f t="shared" si="239"/>
        <v>0</v>
      </c>
      <c r="BB204" s="18" t="str">
        <f t="shared" si="239"/>
        <v/>
      </c>
      <c r="BC204" s="18" t="str">
        <f t="shared" si="239"/>
        <v/>
      </c>
      <c r="BD204" s="18" t="str">
        <f t="shared" si="239"/>
        <v/>
      </c>
      <c r="BE204" s="18" t="str">
        <f t="shared" si="259"/>
        <v/>
      </c>
      <c r="BF204" s="18" t="str">
        <f t="shared" si="259"/>
        <v/>
      </c>
      <c r="BG204" s="18" t="str">
        <f t="shared" si="259"/>
        <v/>
      </c>
      <c r="BH204" s="18" t="str">
        <f t="shared" si="259"/>
        <v/>
      </c>
      <c r="BI204" s="18" t="str">
        <f t="shared" si="239"/>
        <v/>
      </c>
      <c r="BJ204" s="18" t="str">
        <f t="shared" si="239"/>
        <v/>
      </c>
      <c r="BK204" s="18" t="str">
        <f t="shared" si="239"/>
        <v/>
      </c>
      <c r="BL204" s="18" t="str">
        <f t="shared" si="239"/>
        <v/>
      </c>
      <c r="BM204" s="18"/>
      <c r="BN204" s="8"/>
      <c r="BO204" s="8"/>
      <c r="BP204" s="8"/>
      <c r="BQ204" s="8"/>
      <c r="BR204" s="8"/>
      <c r="BS204" s="8"/>
    </row>
    <row r="205" spans="1:71" x14ac:dyDescent="0.2">
      <c r="A205" s="8"/>
      <c r="B205" s="32" t="s">
        <v>158</v>
      </c>
      <c r="C205" s="91" t="s">
        <v>106</v>
      </c>
      <c r="D205" s="53">
        <v>217.2</v>
      </c>
      <c r="E205" s="34">
        <v>315</v>
      </c>
      <c r="F205" s="34">
        <v>190</v>
      </c>
      <c r="G205" s="34">
        <v>415</v>
      </c>
      <c r="H205" s="34">
        <f t="shared" si="258"/>
        <v>920</v>
      </c>
      <c r="I205" s="35">
        <f t="shared" si="238"/>
        <v>513.36</v>
      </c>
      <c r="J205" s="7"/>
      <c r="K205" s="18">
        <f t="shared" si="241"/>
        <v>0</v>
      </c>
      <c r="L205" s="35">
        <f t="shared" si="196"/>
        <v>0</v>
      </c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8"/>
      <c r="AD205" s="6">
        <f t="shared" si="242"/>
        <v>0</v>
      </c>
      <c r="AE205" s="6">
        <f t="shared" si="243"/>
        <v>0</v>
      </c>
      <c r="AF205" s="6">
        <f t="shared" si="244"/>
        <v>0</v>
      </c>
      <c r="AG205" s="6">
        <f t="shared" si="245"/>
        <v>0</v>
      </c>
      <c r="AH205" s="6">
        <f t="shared" si="246"/>
        <v>0</v>
      </c>
      <c r="AI205" s="6">
        <f t="shared" si="247"/>
        <v>0</v>
      </c>
      <c r="AJ205" s="6">
        <f t="shared" si="248"/>
        <v>0</v>
      </c>
      <c r="AK205" s="6">
        <f t="shared" si="249"/>
        <v>0</v>
      </c>
      <c r="AL205" s="6">
        <f t="shared" si="250"/>
        <v>0</v>
      </c>
      <c r="AM205" s="6">
        <f t="shared" si="251"/>
        <v>0</v>
      </c>
      <c r="AN205" s="8"/>
      <c r="AO205" s="6">
        <f t="shared" si="252"/>
        <v>0</v>
      </c>
      <c r="AP205" s="6"/>
      <c r="AQ205" s="6" t="str">
        <f>IF(H205&gt;0,LOOKUP(C205,'counts-boys'!A$1:A$16,'counts-boys'!C$1:C$16),0)</f>
        <v>CP</v>
      </c>
      <c r="AR205" s="6">
        <f t="shared" si="253"/>
        <v>0</v>
      </c>
      <c r="AS205" s="6">
        <f t="shared" si="254"/>
        <v>0</v>
      </c>
      <c r="AT205" s="6">
        <f t="shared" si="255"/>
        <v>0</v>
      </c>
      <c r="AU205" s="6">
        <f t="shared" si="256"/>
        <v>0</v>
      </c>
      <c r="AV205" s="6">
        <f t="shared" si="257"/>
        <v>0</v>
      </c>
      <c r="AW205" s="8"/>
      <c r="AX205" s="18" t="str">
        <f t="shared" si="239"/>
        <v/>
      </c>
      <c r="AY205" s="18" t="str">
        <f t="shared" si="239"/>
        <v/>
      </c>
      <c r="AZ205" s="18" t="str">
        <f t="shared" si="239"/>
        <v/>
      </c>
      <c r="BA205" s="18" t="str">
        <f t="shared" si="239"/>
        <v/>
      </c>
      <c r="BB205" s="18" t="str">
        <f t="shared" si="239"/>
        <v/>
      </c>
      <c r="BC205" s="18" t="str">
        <f t="shared" si="239"/>
        <v/>
      </c>
      <c r="BD205" s="18" t="str">
        <f t="shared" si="239"/>
        <v/>
      </c>
      <c r="BE205" s="18" t="str">
        <f t="shared" si="259"/>
        <v/>
      </c>
      <c r="BF205" s="18" t="str">
        <f t="shared" si="259"/>
        <v/>
      </c>
      <c r="BG205" s="18" t="str">
        <f t="shared" si="259"/>
        <v/>
      </c>
      <c r="BH205" s="18" t="str">
        <f t="shared" si="259"/>
        <v/>
      </c>
      <c r="BI205" s="18" t="str">
        <f t="shared" si="239"/>
        <v/>
      </c>
      <c r="BJ205" s="18">
        <f t="shared" si="239"/>
        <v>0</v>
      </c>
      <c r="BK205" s="18" t="str">
        <f t="shared" si="239"/>
        <v/>
      </c>
      <c r="BL205" s="18" t="str">
        <f t="shared" si="239"/>
        <v/>
      </c>
      <c r="BM205" s="18"/>
      <c r="BN205" s="8"/>
      <c r="BO205" s="8"/>
      <c r="BP205" s="8"/>
      <c r="BQ205" s="8"/>
      <c r="BR205" s="8"/>
      <c r="BS205" s="8"/>
    </row>
    <row r="206" spans="1:71" x14ac:dyDescent="0.2">
      <c r="A206" s="8"/>
      <c r="B206" s="32" t="s">
        <v>54</v>
      </c>
      <c r="C206" s="33" t="s">
        <v>119</v>
      </c>
      <c r="D206" s="53">
        <v>206.9</v>
      </c>
      <c r="E206" s="34">
        <v>360</v>
      </c>
      <c r="F206" s="34">
        <v>200</v>
      </c>
      <c r="G206" s="34">
        <v>475</v>
      </c>
      <c r="H206" s="34">
        <f t="shared" si="240"/>
        <v>1035</v>
      </c>
      <c r="I206" s="35">
        <f t="shared" si="238"/>
        <v>592.95150000000001</v>
      </c>
      <c r="J206" s="36"/>
      <c r="K206" s="18">
        <f t="shared" si="241"/>
        <v>0</v>
      </c>
      <c r="L206" s="35">
        <f t="shared" si="196"/>
        <v>0</v>
      </c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8"/>
      <c r="AD206" s="6">
        <f t="shared" si="242"/>
        <v>0</v>
      </c>
      <c r="AE206" s="6">
        <f t="shared" si="243"/>
        <v>0</v>
      </c>
      <c r="AF206" s="6">
        <f t="shared" si="244"/>
        <v>0</v>
      </c>
      <c r="AG206" s="6">
        <f t="shared" si="245"/>
        <v>0</v>
      </c>
      <c r="AH206" s="6">
        <f t="shared" si="246"/>
        <v>0</v>
      </c>
      <c r="AI206" s="6">
        <f t="shared" si="247"/>
        <v>0</v>
      </c>
      <c r="AJ206" s="6">
        <f t="shared" si="248"/>
        <v>0</v>
      </c>
      <c r="AK206" s="6">
        <f t="shared" si="249"/>
        <v>0</v>
      </c>
      <c r="AL206" s="6">
        <f t="shared" si="250"/>
        <v>0</v>
      </c>
      <c r="AM206" s="6">
        <f t="shared" si="251"/>
        <v>0</v>
      </c>
      <c r="AN206" s="8"/>
      <c r="AO206" s="6">
        <f t="shared" ref="AO206:AO218" si="260">IF(A206="*",H206,0)</f>
        <v>0</v>
      </c>
      <c r="AP206" s="6"/>
      <c r="AQ206" s="6" t="str">
        <f>IF(H206&gt;0,LOOKUP(C206,'counts-boys'!A$1:A$16,'counts-boys'!C$1:C$16),0)</f>
        <v>BE</v>
      </c>
      <c r="AR206" s="6">
        <f t="shared" si="253"/>
        <v>0</v>
      </c>
      <c r="AS206" s="6">
        <f t="shared" si="254"/>
        <v>0</v>
      </c>
      <c r="AT206" s="6">
        <f t="shared" si="255"/>
        <v>0</v>
      </c>
      <c r="AU206" s="6">
        <f t="shared" si="256"/>
        <v>0</v>
      </c>
      <c r="AV206" s="6">
        <f t="shared" si="257"/>
        <v>0</v>
      </c>
      <c r="AW206" s="8"/>
      <c r="AX206" s="18">
        <f t="shared" si="239"/>
        <v>0</v>
      </c>
      <c r="AY206" s="18" t="str">
        <f t="shared" si="239"/>
        <v/>
      </c>
      <c r="AZ206" s="18" t="str">
        <f t="shared" si="239"/>
        <v/>
      </c>
      <c r="BA206" s="18" t="str">
        <f t="shared" si="239"/>
        <v/>
      </c>
      <c r="BB206" s="18" t="str">
        <f t="shared" si="239"/>
        <v/>
      </c>
      <c r="BC206" s="18" t="str">
        <f t="shared" si="239"/>
        <v/>
      </c>
      <c r="BD206" s="18" t="str">
        <f t="shared" si="239"/>
        <v/>
      </c>
      <c r="BE206" s="18" t="str">
        <f t="shared" si="259"/>
        <v/>
      </c>
      <c r="BF206" s="18" t="str">
        <f t="shared" si="259"/>
        <v/>
      </c>
      <c r="BG206" s="18" t="str">
        <f t="shared" si="259"/>
        <v/>
      </c>
      <c r="BH206" s="18" t="str">
        <f t="shared" si="259"/>
        <v/>
      </c>
      <c r="BI206" s="18" t="str">
        <f t="shared" si="239"/>
        <v/>
      </c>
      <c r="BJ206" s="18" t="str">
        <f t="shared" si="239"/>
        <v/>
      </c>
      <c r="BK206" s="18" t="str">
        <f t="shared" si="239"/>
        <v/>
      </c>
      <c r="BL206" s="18" t="str">
        <f t="shared" si="239"/>
        <v/>
      </c>
      <c r="BM206" s="18" t="str">
        <f t="shared" si="239"/>
        <v/>
      </c>
      <c r="BN206" s="8"/>
      <c r="BO206" s="8"/>
      <c r="BP206" s="8"/>
      <c r="BQ206" s="8"/>
      <c r="BR206" s="8"/>
      <c r="BS206" s="8"/>
    </row>
    <row r="207" spans="1:71" x14ac:dyDescent="0.2">
      <c r="A207" s="8" t="s">
        <v>196</v>
      </c>
      <c r="B207" s="32" t="s">
        <v>220</v>
      </c>
      <c r="C207" s="33" t="s">
        <v>211</v>
      </c>
      <c r="D207" s="53">
        <v>210.3</v>
      </c>
      <c r="E207" s="34">
        <v>405</v>
      </c>
      <c r="F207" s="34">
        <v>265</v>
      </c>
      <c r="G207" s="34">
        <v>435</v>
      </c>
      <c r="H207" s="34">
        <f t="shared" si="240"/>
        <v>1105</v>
      </c>
      <c r="I207" s="35">
        <f t="shared" si="238"/>
        <v>626.53499999999997</v>
      </c>
      <c r="J207" s="36"/>
      <c r="K207" s="18">
        <f t="shared" si="241"/>
        <v>0</v>
      </c>
      <c r="L207" s="35">
        <f t="shared" si="196"/>
        <v>0</v>
      </c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8"/>
      <c r="AD207" s="6">
        <f t="shared" si="242"/>
        <v>0</v>
      </c>
      <c r="AE207" s="6">
        <f t="shared" si="243"/>
        <v>0</v>
      </c>
      <c r="AF207" s="6">
        <f t="shared" si="244"/>
        <v>0</v>
      </c>
      <c r="AG207" s="6">
        <f t="shared" si="245"/>
        <v>0</v>
      </c>
      <c r="AH207" s="6">
        <f t="shared" si="246"/>
        <v>0</v>
      </c>
      <c r="AI207" s="6">
        <f t="shared" si="247"/>
        <v>0</v>
      </c>
      <c r="AJ207" s="6">
        <f t="shared" si="248"/>
        <v>0</v>
      </c>
      <c r="AK207" s="6">
        <f t="shared" si="249"/>
        <v>0</v>
      </c>
      <c r="AL207" s="6">
        <f t="shared" si="250"/>
        <v>0</v>
      </c>
      <c r="AM207" s="6">
        <f t="shared" si="251"/>
        <v>0</v>
      </c>
      <c r="AN207" s="8"/>
      <c r="AO207" s="6">
        <f t="shared" si="260"/>
        <v>1105</v>
      </c>
      <c r="AP207" s="6"/>
      <c r="AQ207" s="6" t="str">
        <f>IF(H207&gt;0,LOOKUP(C207,'counts-boys'!A$1:A$16,'counts-boys'!C$1:C$16),0)</f>
        <v>COL</v>
      </c>
      <c r="AR207" s="6">
        <f t="shared" si="253"/>
        <v>0</v>
      </c>
      <c r="AS207" s="6">
        <f t="shared" si="254"/>
        <v>0</v>
      </c>
      <c r="AT207" s="6">
        <f t="shared" si="255"/>
        <v>0</v>
      </c>
      <c r="AU207" s="6">
        <f t="shared" si="256"/>
        <v>0</v>
      </c>
      <c r="AV207" s="6">
        <f t="shared" si="257"/>
        <v>0</v>
      </c>
      <c r="AW207" s="8"/>
      <c r="AX207" s="18" t="str">
        <f t="shared" si="239"/>
        <v/>
      </c>
      <c r="AY207" s="18" t="str">
        <f t="shared" si="239"/>
        <v/>
      </c>
      <c r="AZ207" s="18" t="str">
        <f t="shared" si="239"/>
        <v/>
      </c>
      <c r="BA207" s="18">
        <f t="shared" si="239"/>
        <v>0</v>
      </c>
      <c r="BB207" s="18" t="str">
        <f t="shared" si="239"/>
        <v/>
      </c>
      <c r="BC207" s="18" t="str">
        <f t="shared" si="239"/>
        <v/>
      </c>
      <c r="BD207" s="18" t="str">
        <f t="shared" si="239"/>
        <v/>
      </c>
      <c r="BE207" s="18" t="str">
        <f t="shared" si="259"/>
        <v/>
      </c>
      <c r="BF207" s="18" t="str">
        <f t="shared" si="259"/>
        <v/>
      </c>
      <c r="BG207" s="18" t="str">
        <f t="shared" si="259"/>
        <v/>
      </c>
      <c r="BH207" s="18" t="str">
        <f t="shared" si="259"/>
        <v/>
      </c>
      <c r="BI207" s="18" t="str">
        <f t="shared" si="239"/>
        <v/>
      </c>
      <c r="BJ207" s="18" t="str">
        <f t="shared" si="239"/>
        <v/>
      </c>
      <c r="BK207" s="18" t="str">
        <f t="shared" si="239"/>
        <v/>
      </c>
      <c r="BL207" s="18" t="str">
        <f t="shared" si="239"/>
        <v/>
      </c>
      <c r="BM207" s="18" t="str">
        <f t="shared" si="239"/>
        <v/>
      </c>
      <c r="BN207" s="8"/>
      <c r="BO207" s="8"/>
      <c r="BP207" s="8"/>
      <c r="BQ207" s="8"/>
      <c r="BR207" s="8"/>
      <c r="BS207" s="8"/>
    </row>
    <row r="208" spans="1:71" x14ac:dyDescent="0.2">
      <c r="A208" s="44" t="s">
        <v>196</v>
      </c>
      <c r="B208" s="32" t="s">
        <v>163</v>
      </c>
      <c r="C208" s="33" t="s">
        <v>66</v>
      </c>
      <c r="D208" s="53">
        <v>211.5</v>
      </c>
      <c r="E208" s="34">
        <v>380</v>
      </c>
      <c r="F208" s="34">
        <v>175</v>
      </c>
      <c r="G208" s="34">
        <v>425</v>
      </c>
      <c r="H208" s="34">
        <f t="shared" si="240"/>
        <v>980</v>
      </c>
      <c r="I208" s="35">
        <f t="shared" si="238"/>
        <v>554.38599999999997</v>
      </c>
      <c r="J208" s="36"/>
      <c r="K208" s="18">
        <f t="shared" si="241"/>
        <v>0</v>
      </c>
      <c r="L208" s="35">
        <f t="shared" si="196"/>
        <v>0</v>
      </c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8"/>
      <c r="AD208" s="6">
        <f t="shared" si="242"/>
        <v>0</v>
      </c>
      <c r="AE208" s="6">
        <f t="shared" si="243"/>
        <v>0</v>
      </c>
      <c r="AF208" s="6">
        <f t="shared" si="244"/>
        <v>0</v>
      </c>
      <c r="AG208" s="6">
        <f t="shared" si="245"/>
        <v>0</v>
      </c>
      <c r="AH208" s="6">
        <f t="shared" si="246"/>
        <v>0</v>
      </c>
      <c r="AI208" s="6">
        <f t="shared" si="247"/>
        <v>0</v>
      </c>
      <c r="AJ208" s="6">
        <f t="shared" si="248"/>
        <v>0</v>
      </c>
      <c r="AK208" s="6">
        <f t="shared" si="249"/>
        <v>0</v>
      </c>
      <c r="AL208" s="6">
        <f t="shared" si="250"/>
        <v>0</v>
      </c>
      <c r="AM208" s="6">
        <f t="shared" si="251"/>
        <v>0</v>
      </c>
      <c r="AN208" s="8"/>
      <c r="AO208" s="6">
        <f t="shared" si="260"/>
        <v>980</v>
      </c>
      <c r="AP208" s="6"/>
      <c r="AQ208" s="6" t="str">
        <f>IF(H208&gt;0,LOOKUP(C208,'counts-boys'!A$1:A$16,'counts-boys'!C$1:C$16),0)</f>
        <v>CRT</v>
      </c>
      <c r="AR208" s="6">
        <f t="shared" si="253"/>
        <v>0</v>
      </c>
      <c r="AS208" s="6">
        <f t="shared" si="254"/>
        <v>0</v>
      </c>
      <c r="AT208" s="6">
        <f t="shared" si="255"/>
        <v>0</v>
      </c>
      <c r="AU208" s="6">
        <f t="shared" si="256"/>
        <v>0</v>
      </c>
      <c r="AV208" s="6">
        <f t="shared" si="257"/>
        <v>0</v>
      </c>
      <c r="AW208" s="8"/>
      <c r="AX208" s="18" t="str">
        <f t="shared" si="239"/>
        <v/>
      </c>
      <c r="AY208" s="18" t="str">
        <f t="shared" si="239"/>
        <v/>
      </c>
      <c r="AZ208" s="18" t="str">
        <f t="shared" si="239"/>
        <v/>
      </c>
      <c r="BA208" s="18" t="str">
        <f t="shared" si="239"/>
        <v/>
      </c>
      <c r="BB208" s="18">
        <f t="shared" si="239"/>
        <v>0</v>
      </c>
      <c r="BC208" s="18" t="str">
        <f t="shared" si="239"/>
        <v/>
      </c>
      <c r="BD208" s="18" t="str">
        <f t="shared" si="239"/>
        <v/>
      </c>
      <c r="BE208" s="18" t="str">
        <f t="shared" si="259"/>
        <v/>
      </c>
      <c r="BF208" s="18" t="str">
        <f t="shared" si="259"/>
        <v/>
      </c>
      <c r="BG208" s="18" t="str">
        <f t="shared" si="259"/>
        <v/>
      </c>
      <c r="BH208" s="18" t="str">
        <f t="shared" si="259"/>
        <v/>
      </c>
      <c r="BI208" s="18" t="str">
        <f t="shared" si="239"/>
        <v/>
      </c>
      <c r="BJ208" s="18" t="str">
        <f t="shared" si="239"/>
        <v/>
      </c>
      <c r="BK208" s="18" t="str">
        <f t="shared" si="239"/>
        <v/>
      </c>
      <c r="BL208" s="18" t="str">
        <f t="shared" si="239"/>
        <v/>
      </c>
      <c r="BM208" s="18" t="str">
        <f t="shared" si="239"/>
        <v/>
      </c>
      <c r="BN208" s="8"/>
      <c r="BO208" s="8"/>
      <c r="BP208" s="8"/>
      <c r="BQ208" s="8"/>
      <c r="BR208" s="8"/>
      <c r="BS208" s="8"/>
    </row>
    <row r="209" spans="1:71" x14ac:dyDescent="0.2">
      <c r="A209" s="44" t="s">
        <v>196</v>
      </c>
      <c r="B209" s="32" t="s">
        <v>160</v>
      </c>
      <c r="C209" s="33" t="s">
        <v>107</v>
      </c>
      <c r="D209" s="53">
        <v>212.5</v>
      </c>
      <c r="E209" s="34">
        <v>435</v>
      </c>
      <c r="F209" s="34">
        <v>300</v>
      </c>
      <c r="G209" s="34">
        <v>510.1</v>
      </c>
      <c r="H209" s="34">
        <f t="shared" si="240"/>
        <v>1245.0999999999999</v>
      </c>
      <c r="I209" s="35">
        <f t="shared" si="238"/>
        <v>702.60992999999996</v>
      </c>
      <c r="J209" s="36"/>
      <c r="K209" s="18">
        <f t="shared" si="241"/>
        <v>2</v>
      </c>
      <c r="L209" s="35">
        <f t="shared" si="196"/>
        <v>5</v>
      </c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8"/>
      <c r="AD209" s="6">
        <f t="shared" si="242"/>
        <v>1</v>
      </c>
      <c r="AE209" s="6">
        <f t="shared" si="243"/>
        <v>2</v>
      </c>
      <c r="AF209" s="6">
        <f t="shared" si="244"/>
        <v>3</v>
      </c>
      <c r="AG209" s="6">
        <f t="shared" si="245"/>
        <v>5</v>
      </c>
      <c r="AH209" s="6">
        <f t="shared" si="246"/>
        <v>0</v>
      </c>
      <c r="AI209" s="6">
        <f t="shared" si="247"/>
        <v>2</v>
      </c>
      <c r="AJ209" s="6">
        <f t="shared" si="248"/>
        <v>2</v>
      </c>
      <c r="AK209" s="6">
        <f t="shared" si="249"/>
        <v>0</v>
      </c>
      <c r="AL209" s="6">
        <f t="shared" si="250"/>
        <v>0</v>
      </c>
      <c r="AM209" s="6">
        <f t="shared" si="251"/>
        <v>0</v>
      </c>
      <c r="AN209" s="8"/>
      <c r="AO209" s="6">
        <f t="shared" si="260"/>
        <v>1245.0999999999999</v>
      </c>
      <c r="AP209" s="6"/>
      <c r="AQ209" s="6" t="str">
        <f>IF(H209&gt;0,LOOKUP(C209,'counts-boys'!A$1:A$16,'counts-boys'!C$1:C$16),0)</f>
        <v>MC</v>
      </c>
      <c r="AR209" s="6">
        <f t="shared" si="253"/>
        <v>1</v>
      </c>
      <c r="AS209" s="6">
        <f t="shared" si="254"/>
        <v>2</v>
      </c>
      <c r="AT209" s="6">
        <f t="shared" si="255"/>
        <v>3</v>
      </c>
      <c r="AU209" s="6">
        <f t="shared" si="256"/>
        <v>5</v>
      </c>
      <c r="AV209" s="6">
        <f t="shared" si="257"/>
        <v>0</v>
      </c>
      <c r="AW209" s="8"/>
      <c r="AX209" s="18" t="str">
        <f t="shared" si="239"/>
        <v/>
      </c>
      <c r="AY209" s="18" t="str">
        <f t="shared" si="239"/>
        <v/>
      </c>
      <c r="AZ209" s="18" t="str">
        <f t="shared" si="239"/>
        <v/>
      </c>
      <c r="BA209" s="18" t="str">
        <f t="shared" si="239"/>
        <v/>
      </c>
      <c r="BB209" s="18" t="str">
        <f t="shared" si="239"/>
        <v/>
      </c>
      <c r="BC209" s="18" t="str">
        <f t="shared" si="239"/>
        <v/>
      </c>
      <c r="BD209" s="18" t="str">
        <f t="shared" si="239"/>
        <v/>
      </c>
      <c r="BE209" s="18" t="str">
        <f t="shared" si="259"/>
        <v/>
      </c>
      <c r="BF209" s="18">
        <f t="shared" si="259"/>
        <v>5</v>
      </c>
      <c r="BG209" s="18" t="str">
        <f t="shared" si="259"/>
        <v/>
      </c>
      <c r="BH209" s="18" t="str">
        <f t="shared" si="259"/>
        <v/>
      </c>
      <c r="BI209" s="18" t="str">
        <f t="shared" si="239"/>
        <v/>
      </c>
      <c r="BJ209" s="18" t="str">
        <f t="shared" si="239"/>
        <v/>
      </c>
      <c r="BK209" s="18" t="str">
        <f t="shared" si="239"/>
        <v/>
      </c>
      <c r="BL209" s="18" t="str">
        <f t="shared" si="239"/>
        <v/>
      </c>
      <c r="BM209" s="18" t="str">
        <f t="shared" si="239"/>
        <v/>
      </c>
      <c r="BN209" s="8"/>
      <c r="BO209" s="8"/>
      <c r="BP209" s="8"/>
      <c r="BQ209" s="8"/>
      <c r="BR209" s="8"/>
      <c r="BS209" s="8"/>
    </row>
    <row r="210" spans="1:71" x14ac:dyDescent="0.2">
      <c r="A210" s="8" t="s">
        <v>196</v>
      </c>
      <c r="B210" s="32" t="s">
        <v>221</v>
      </c>
      <c r="C210" s="33" t="s">
        <v>211</v>
      </c>
      <c r="D210" s="53">
        <v>213.3</v>
      </c>
      <c r="E210" s="34">
        <v>420</v>
      </c>
      <c r="F210" s="34">
        <v>285</v>
      </c>
      <c r="G210" s="34">
        <v>440</v>
      </c>
      <c r="H210" s="34">
        <f t="shared" ref="H210:H213" si="261">SUM(E210:G210)</f>
        <v>1145</v>
      </c>
      <c r="I210" s="35">
        <f t="shared" ref="I210:I213" si="262">IF(H210&gt;0,LOOKUP(D210,$B$274:$B$546,$C$274:$C$546),0)*H210</f>
        <v>644.63499999999999</v>
      </c>
      <c r="J210" s="36"/>
      <c r="K210" s="18">
        <f t="shared" ref="K210:K213" si="263">MAX(AI210:AM210)</f>
        <v>4</v>
      </c>
      <c r="L210" s="35">
        <f t="shared" ref="L210:L213" si="264">MAX(AD210:AH210)</f>
        <v>2</v>
      </c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8"/>
      <c r="AD210" s="6">
        <f t="shared" ref="AD210:AD213" si="265">IF(H210&gt;0,IF(H210&gt;=$J$199,1,AE210),0)</f>
        <v>1</v>
      </c>
      <c r="AE210" s="6">
        <f t="shared" ref="AE210:AE213" si="266">IF(H210&gt;0,IF(H210&gt;=$J$198,2,AF210),0)</f>
        <v>2</v>
      </c>
      <c r="AF210" s="6">
        <f t="shared" ref="AF210:AF213" si="267">IF(H210&gt;0,IF(H210&gt;=$J$197,3,AG210),0)</f>
        <v>0</v>
      </c>
      <c r="AG210" s="6">
        <f t="shared" ref="AG210:AG213" si="268">IF(H210&gt;0,IF(H210&gt;=$J$196,5,AH210),0)</f>
        <v>0</v>
      </c>
      <c r="AH210" s="6">
        <f t="shared" ref="AH210:AH213" si="269">IF(H210&gt;0,IF(H210&gt;=$J$195,7,0),0)</f>
        <v>0</v>
      </c>
      <c r="AI210" s="6">
        <f t="shared" ref="AI210:AI213" si="270">IF(L210=7,1,AJ210)</f>
        <v>4</v>
      </c>
      <c r="AJ210" s="6">
        <f t="shared" ref="AJ210:AJ213" si="271">IF(L210=5,2,AK210)</f>
        <v>4</v>
      </c>
      <c r="AK210" s="6">
        <f t="shared" ref="AK210:AK213" si="272">IF(L210=3,3,AL210)</f>
        <v>4</v>
      </c>
      <c r="AL210" s="6">
        <f t="shared" ref="AL210:AL213" si="273">IF(L210=2,4,AM210)</f>
        <v>4</v>
      </c>
      <c r="AM210" s="6">
        <f t="shared" ref="AM210:AM213" si="274">IF(L210=1,5,0)</f>
        <v>0</v>
      </c>
      <c r="AN210" s="8"/>
      <c r="AO210" s="6">
        <f t="shared" si="260"/>
        <v>1145</v>
      </c>
      <c r="AP210" s="6"/>
      <c r="AQ210" s="6" t="str">
        <f>IF(H210&gt;0,LOOKUP(C210,'counts-boys'!A$1:A$16,'counts-boys'!C$1:C$16),0)</f>
        <v>COL</v>
      </c>
      <c r="AR210" s="6">
        <f t="shared" ref="AR210:AR213" si="275">IF($A210="*",IF($H210&gt;0,IF($H210&gt;=$AP$199,1,AS210),0),0)</f>
        <v>1</v>
      </c>
      <c r="AS210" s="6">
        <f t="shared" ref="AS210:AS213" si="276">IF($A210="*",IF($H210&gt;0,IF($H210&gt;=$AP$198,2,AT210),0),0)</f>
        <v>2</v>
      </c>
      <c r="AT210" s="6">
        <f t="shared" ref="AT210:AT213" si="277">IF($A210="*",IF($H210&gt;0,IF($H210&gt;=$AP$197,3,AU210),0),0)</f>
        <v>0</v>
      </c>
      <c r="AU210" s="6">
        <f t="shared" ref="AU210:AU213" si="278">IF($A210="*",IF($H210&gt;0,IF($H210&gt;=$AP$196,5,AV210),0),0)</f>
        <v>0</v>
      </c>
      <c r="AV210" s="6">
        <f t="shared" si="257"/>
        <v>0</v>
      </c>
      <c r="AW210" s="8"/>
      <c r="AX210" s="18" t="str">
        <f t="shared" ref="AX210:BM213" si="279">IF($AQ210=AX$7,MAX($AR210:$AV210),"")</f>
        <v/>
      </c>
      <c r="AY210" s="18" t="str">
        <f t="shared" si="279"/>
        <v/>
      </c>
      <c r="AZ210" s="18" t="str">
        <f t="shared" si="279"/>
        <v/>
      </c>
      <c r="BA210" s="18">
        <f t="shared" si="279"/>
        <v>2</v>
      </c>
      <c r="BB210" s="18" t="str">
        <f t="shared" si="279"/>
        <v/>
      </c>
      <c r="BC210" s="18" t="str">
        <f t="shared" si="279"/>
        <v/>
      </c>
      <c r="BD210" s="18" t="str">
        <f t="shared" si="279"/>
        <v/>
      </c>
      <c r="BE210" s="18" t="str">
        <f t="shared" si="259"/>
        <v/>
      </c>
      <c r="BF210" s="18" t="str">
        <f t="shared" si="259"/>
        <v/>
      </c>
      <c r="BG210" s="18" t="str">
        <f t="shared" si="259"/>
        <v/>
      </c>
      <c r="BH210" s="18" t="str">
        <f t="shared" si="259"/>
        <v/>
      </c>
      <c r="BI210" s="18" t="str">
        <f t="shared" si="279"/>
        <v/>
      </c>
      <c r="BJ210" s="18" t="str">
        <f t="shared" si="279"/>
        <v/>
      </c>
      <c r="BK210" s="18" t="str">
        <f t="shared" si="279"/>
        <v/>
      </c>
      <c r="BL210" s="18" t="str">
        <f t="shared" si="279"/>
        <v/>
      </c>
      <c r="BM210" s="18" t="str">
        <f t="shared" si="279"/>
        <v/>
      </c>
      <c r="BN210" s="8"/>
      <c r="BO210" s="8"/>
      <c r="BP210" s="8"/>
      <c r="BQ210" s="8"/>
      <c r="BR210" s="8"/>
      <c r="BS210" s="8"/>
    </row>
    <row r="211" spans="1:71" x14ac:dyDescent="0.2">
      <c r="A211" s="8" t="s">
        <v>196</v>
      </c>
      <c r="B211" s="32" t="s">
        <v>162</v>
      </c>
      <c r="C211" s="33" t="s">
        <v>66</v>
      </c>
      <c r="D211" s="53">
        <v>213.9</v>
      </c>
      <c r="E211" s="34">
        <v>420</v>
      </c>
      <c r="F211" s="34">
        <v>260</v>
      </c>
      <c r="G211" s="34">
        <v>425</v>
      </c>
      <c r="H211" s="34">
        <f t="shared" si="261"/>
        <v>1105</v>
      </c>
      <c r="I211" s="35">
        <f t="shared" si="262"/>
        <v>622.1149999999999</v>
      </c>
      <c r="J211" s="36"/>
      <c r="K211" s="18">
        <f t="shared" si="263"/>
        <v>0</v>
      </c>
      <c r="L211" s="35">
        <f t="shared" si="264"/>
        <v>0</v>
      </c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8"/>
      <c r="AD211" s="6">
        <f t="shared" si="265"/>
        <v>0</v>
      </c>
      <c r="AE211" s="6">
        <f t="shared" si="266"/>
        <v>0</v>
      </c>
      <c r="AF211" s="6">
        <f t="shared" si="267"/>
        <v>0</v>
      </c>
      <c r="AG211" s="6">
        <f t="shared" si="268"/>
        <v>0</v>
      </c>
      <c r="AH211" s="6">
        <f t="shared" si="269"/>
        <v>0</v>
      </c>
      <c r="AI211" s="6">
        <f t="shared" si="270"/>
        <v>0</v>
      </c>
      <c r="AJ211" s="6">
        <f t="shared" si="271"/>
        <v>0</v>
      </c>
      <c r="AK211" s="6">
        <f t="shared" si="272"/>
        <v>0</v>
      </c>
      <c r="AL211" s="6">
        <f t="shared" si="273"/>
        <v>0</v>
      </c>
      <c r="AM211" s="6">
        <f t="shared" si="274"/>
        <v>0</v>
      </c>
      <c r="AN211" s="8"/>
      <c r="AO211" s="6">
        <f t="shared" si="260"/>
        <v>1105</v>
      </c>
      <c r="AP211" s="6"/>
      <c r="AQ211" s="6" t="str">
        <f>IF(H211&gt;0,LOOKUP(C211,'counts-boys'!A$1:A$16,'counts-boys'!C$1:C$16),0)</f>
        <v>CRT</v>
      </c>
      <c r="AR211" s="6">
        <f t="shared" si="275"/>
        <v>0</v>
      </c>
      <c r="AS211" s="6">
        <f t="shared" si="276"/>
        <v>0</v>
      </c>
      <c r="AT211" s="6">
        <f t="shared" si="277"/>
        <v>0</v>
      </c>
      <c r="AU211" s="6">
        <f t="shared" si="278"/>
        <v>0</v>
      </c>
      <c r="AV211" s="6">
        <f t="shared" si="257"/>
        <v>0</v>
      </c>
      <c r="AW211" s="8"/>
      <c r="AX211" s="18" t="str">
        <f t="shared" si="279"/>
        <v/>
      </c>
      <c r="AY211" s="18" t="str">
        <f t="shared" si="279"/>
        <v/>
      </c>
      <c r="AZ211" s="18" t="str">
        <f t="shared" si="279"/>
        <v/>
      </c>
      <c r="BA211" s="18" t="str">
        <f t="shared" si="279"/>
        <v/>
      </c>
      <c r="BB211" s="18">
        <f t="shared" si="279"/>
        <v>0</v>
      </c>
      <c r="BC211" s="18" t="str">
        <f t="shared" si="279"/>
        <v/>
      </c>
      <c r="BD211" s="18" t="str">
        <f t="shared" si="279"/>
        <v/>
      </c>
      <c r="BE211" s="18" t="str">
        <f t="shared" si="259"/>
        <v/>
      </c>
      <c r="BF211" s="18" t="str">
        <f t="shared" si="259"/>
        <v/>
      </c>
      <c r="BG211" s="18" t="str">
        <f t="shared" si="259"/>
        <v/>
      </c>
      <c r="BH211" s="18" t="str">
        <f t="shared" si="259"/>
        <v/>
      </c>
      <c r="BI211" s="18" t="str">
        <f t="shared" si="279"/>
        <v/>
      </c>
      <c r="BJ211" s="18" t="str">
        <f t="shared" si="279"/>
        <v/>
      </c>
      <c r="BK211" s="18" t="str">
        <f t="shared" si="279"/>
        <v/>
      </c>
      <c r="BL211" s="18" t="str">
        <f t="shared" si="279"/>
        <v/>
      </c>
      <c r="BM211" s="18" t="str">
        <f t="shared" si="279"/>
        <v/>
      </c>
      <c r="BN211" s="8"/>
      <c r="BO211" s="8"/>
      <c r="BP211" s="8"/>
      <c r="BQ211" s="8"/>
      <c r="BR211" s="8"/>
      <c r="BS211" s="8"/>
    </row>
    <row r="212" spans="1:71" x14ac:dyDescent="0.2">
      <c r="A212" s="8" t="s">
        <v>196</v>
      </c>
      <c r="B212" s="32" t="s">
        <v>51</v>
      </c>
      <c r="C212" s="33" t="s">
        <v>106</v>
      </c>
      <c r="D212" s="53">
        <v>214.9</v>
      </c>
      <c r="E212" s="34">
        <v>405</v>
      </c>
      <c r="F212" s="34">
        <v>255</v>
      </c>
      <c r="G212" s="34">
        <v>475</v>
      </c>
      <c r="H212" s="34">
        <f t="shared" si="261"/>
        <v>1135</v>
      </c>
      <c r="I212" s="35">
        <f t="shared" si="262"/>
        <v>637.52949999999998</v>
      </c>
      <c r="J212" s="36"/>
      <c r="K212" s="18">
        <f t="shared" si="263"/>
        <v>5</v>
      </c>
      <c r="L212" s="35">
        <f t="shared" si="264"/>
        <v>1</v>
      </c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8"/>
      <c r="AD212" s="6">
        <f t="shared" si="265"/>
        <v>1</v>
      </c>
      <c r="AE212" s="6">
        <f t="shared" si="266"/>
        <v>0</v>
      </c>
      <c r="AF212" s="6">
        <f t="shared" si="267"/>
        <v>0</v>
      </c>
      <c r="AG212" s="6">
        <f t="shared" si="268"/>
        <v>0</v>
      </c>
      <c r="AH212" s="6">
        <f t="shared" si="269"/>
        <v>0</v>
      </c>
      <c r="AI212" s="6">
        <f t="shared" si="270"/>
        <v>5</v>
      </c>
      <c r="AJ212" s="6">
        <f t="shared" si="271"/>
        <v>5</v>
      </c>
      <c r="AK212" s="6">
        <f t="shared" si="272"/>
        <v>5</v>
      </c>
      <c r="AL212" s="6">
        <f t="shared" si="273"/>
        <v>5</v>
      </c>
      <c r="AM212" s="6">
        <f t="shared" si="274"/>
        <v>5</v>
      </c>
      <c r="AN212" s="8"/>
      <c r="AO212" s="6">
        <f t="shared" si="260"/>
        <v>1135</v>
      </c>
      <c r="AP212" s="6"/>
      <c r="AQ212" s="6" t="str">
        <f>IF(H212&gt;0,LOOKUP(C212,'counts-boys'!A$1:A$16,'counts-boys'!C$1:C$16),0)</f>
        <v>CP</v>
      </c>
      <c r="AR212" s="6">
        <f t="shared" si="275"/>
        <v>1</v>
      </c>
      <c r="AS212" s="6">
        <f t="shared" si="276"/>
        <v>0</v>
      </c>
      <c r="AT212" s="6">
        <f t="shared" si="277"/>
        <v>0</v>
      </c>
      <c r="AU212" s="6">
        <f t="shared" si="278"/>
        <v>0</v>
      </c>
      <c r="AV212" s="6">
        <f t="shared" si="257"/>
        <v>0</v>
      </c>
      <c r="AW212" s="8"/>
      <c r="AX212" s="18" t="str">
        <f t="shared" si="279"/>
        <v/>
      </c>
      <c r="AY212" s="18" t="str">
        <f t="shared" si="279"/>
        <v/>
      </c>
      <c r="AZ212" s="18" t="str">
        <f t="shared" si="279"/>
        <v/>
      </c>
      <c r="BA212" s="18" t="str">
        <f t="shared" si="279"/>
        <v/>
      </c>
      <c r="BB212" s="18" t="str">
        <f t="shared" si="279"/>
        <v/>
      </c>
      <c r="BC212" s="18" t="str">
        <f t="shared" si="279"/>
        <v/>
      </c>
      <c r="BD212" s="18" t="str">
        <f t="shared" si="279"/>
        <v/>
      </c>
      <c r="BE212" s="18" t="str">
        <f t="shared" si="259"/>
        <v/>
      </c>
      <c r="BF212" s="18" t="str">
        <f t="shared" si="259"/>
        <v/>
      </c>
      <c r="BG212" s="18" t="str">
        <f t="shared" si="259"/>
        <v/>
      </c>
      <c r="BH212" s="18" t="str">
        <f t="shared" si="259"/>
        <v/>
      </c>
      <c r="BI212" s="18" t="str">
        <f t="shared" si="279"/>
        <v/>
      </c>
      <c r="BJ212" s="18">
        <f t="shared" si="279"/>
        <v>1</v>
      </c>
      <c r="BK212" s="18" t="str">
        <f t="shared" si="279"/>
        <v/>
      </c>
      <c r="BL212" s="18" t="str">
        <f t="shared" si="279"/>
        <v/>
      </c>
      <c r="BM212" s="18" t="str">
        <f t="shared" si="279"/>
        <v/>
      </c>
      <c r="BN212" s="8"/>
      <c r="BO212" s="8"/>
      <c r="BP212" s="8"/>
      <c r="BQ212" s="8"/>
      <c r="BR212" s="8"/>
      <c r="BS212" s="8"/>
    </row>
    <row r="213" spans="1:71" x14ac:dyDescent="0.2">
      <c r="A213" s="8"/>
      <c r="B213" s="32" t="s">
        <v>223</v>
      </c>
      <c r="C213" s="33" t="s">
        <v>211</v>
      </c>
      <c r="D213" s="53">
        <v>216.3</v>
      </c>
      <c r="E213" s="34">
        <v>365</v>
      </c>
      <c r="F213" s="34">
        <v>245</v>
      </c>
      <c r="G213" s="34">
        <v>405</v>
      </c>
      <c r="H213" s="34">
        <f t="shared" si="261"/>
        <v>1015</v>
      </c>
      <c r="I213" s="35">
        <f t="shared" si="262"/>
        <v>567.58800000000008</v>
      </c>
      <c r="J213" s="36"/>
      <c r="K213" s="18">
        <f t="shared" si="263"/>
        <v>0</v>
      </c>
      <c r="L213" s="35">
        <f t="shared" si="264"/>
        <v>0</v>
      </c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8"/>
      <c r="AD213" s="6">
        <f t="shared" si="265"/>
        <v>0</v>
      </c>
      <c r="AE213" s="6">
        <f t="shared" si="266"/>
        <v>0</v>
      </c>
      <c r="AF213" s="6">
        <f t="shared" si="267"/>
        <v>0</v>
      </c>
      <c r="AG213" s="6">
        <f t="shared" si="268"/>
        <v>0</v>
      </c>
      <c r="AH213" s="6">
        <f t="shared" si="269"/>
        <v>0</v>
      </c>
      <c r="AI213" s="6">
        <f t="shared" si="270"/>
        <v>0</v>
      </c>
      <c r="AJ213" s="6">
        <f t="shared" si="271"/>
        <v>0</v>
      </c>
      <c r="AK213" s="6">
        <f t="shared" si="272"/>
        <v>0</v>
      </c>
      <c r="AL213" s="6">
        <f t="shared" si="273"/>
        <v>0</v>
      </c>
      <c r="AM213" s="6">
        <f t="shared" si="274"/>
        <v>0</v>
      </c>
      <c r="AN213" s="8"/>
      <c r="AO213" s="6">
        <f t="shared" si="260"/>
        <v>0</v>
      </c>
      <c r="AP213" s="6"/>
      <c r="AQ213" s="6" t="str">
        <f>IF(H213&gt;0,LOOKUP(C213,'counts-boys'!A$1:A$16,'counts-boys'!C$1:C$16),0)</f>
        <v>COL</v>
      </c>
      <c r="AR213" s="6">
        <f t="shared" si="275"/>
        <v>0</v>
      </c>
      <c r="AS213" s="6">
        <f t="shared" si="276"/>
        <v>0</v>
      </c>
      <c r="AT213" s="6">
        <f t="shared" si="277"/>
        <v>0</v>
      </c>
      <c r="AU213" s="6">
        <f t="shared" si="278"/>
        <v>0</v>
      </c>
      <c r="AV213" s="6">
        <f t="shared" si="257"/>
        <v>0</v>
      </c>
      <c r="AW213" s="8"/>
      <c r="AX213" s="18" t="str">
        <f t="shared" si="279"/>
        <v/>
      </c>
      <c r="AY213" s="18" t="str">
        <f t="shared" si="279"/>
        <v/>
      </c>
      <c r="AZ213" s="18" t="str">
        <f t="shared" si="279"/>
        <v/>
      </c>
      <c r="BA213" s="18">
        <f t="shared" si="279"/>
        <v>0</v>
      </c>
      <c r="BB213" s="18" t="str">
        <f t="shared" si="279"/>
        <v/>
      </c>
      <c r="BC213" s="18" t="str">
        <f t="shared" si="279"/>
        <v/>
      </c>
      <c r="BD213" s="18" t="str">
        <f t="shared" si="279"/>
        <v/>
      </c>
      <c r="BE213" s="18" t="str">
        <f t="shared" si="259"/>
        <v/>
      </c>
      <c r="BF213" s="18" t="str">
        <f t="shared" si="259"/>
        <v/>
      </c>
      <c r="BG213" s="18" t="str">
        <f t="shared" si="259"/>
        <v/>
      </c>
      <c r="BH213" s="18" t="str">
        <f t="shared" si="259"/>
        <v/>
      </c>
      <c r="BI213" s="18" t="str">
        <f t="shared" si="279"/>
        <v/>
      </c>
      <c r="BJ213" s="18" t="str">
        <f t="shared" si="279"/>
        <v/>
      </c>
      <c r="BK213" s="18" t="str">
        <f t="shared" si="279"/>
        <v/>
      </c>
      <c r="BL213" s="18" t="str">
        <f t="shared" si="279"/>
        <v/>
      </c>
      <c r="BM213" s="18" t="str">
        <f t="shared" si="279"/>
        <v/>
      </c>
      <c r="BN213" s="8"/>
      <c r="BO213" s="8"/>
      <c r="BP213" s="8"/>
      <c r="BQ213" s="8"/>
      <c r="BR213" s="8"/>
      <c r="BS213" s="8"/>
    </row>
    <row r="214" spans="1:71" x14ac:dyDescent="0.2">
      <c r="A214" s="8" t="s">
        <v>196</v>
      </c>
      <c r="B214" s="32" t="s">
        <v>165</v>
      </c>
      <c r="C214" s="33" t="s">
        <v>58</v>
      </c>
      <c r="D214" s="53">
        <v>216.9</v>
      </c>
      <c r="E214" s="34">
        <v>335</v>
      </c>
      <c r="F214" s="34">
        <v>225</v>
      </c>
      <c r="G214" s="34">
        <v>440</v>
      </c>
      <c r="H214" s="34">
        <f t="shared" si="240"/>
        <v>1000</v>
      </c>
      <c r="I214" s="35">
        <f>IF(H214&gt;0,LOOKUP(D214,$B$274:$B$546,$C$274:$C$546),0)*H214</f>
        <v>559.20000000000005</v>
      </c>
      <c r="J214" s="36"/>
      <c r="K214" s="18">
        <f t="shared" si="241"/>
        <v>0</v>
      </c>
      <c r="L214" s="35">
        <f t="shared" si="196"/>
        <v>0</v>
      </c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8"/>
      <c r="AD214" s="6">
        <f t="shared" si="242"/>
        <v>0</v>
      </c>
      <c r="AE214" s="6">
        <f t="shared" si="243"/>
        <v>0</v>
      </c>
      <c r="AF214" s="6">
        <f t="shared" si="244"/>
        <v>0</v>
      </c>
      <c r="AG214" s="6">
        <f t="shared" si="245"/>
        <v>0</v>
      </c>
      <c r="AH214" s="6">
        <f t="shared" si="246"/>
        <v>0</v>
      </c>
      <c r="AI214" s="6">
        <f t="shared" si="247"/>
        <v>0</v>
      </c>
      <c r="AJ214" s="6">
        <f t="shared" si="248"/>
        <v>0</v>
      </c>
      <c r="AK214" s="6">
        <f t="shared" si="249"/>
        <v>0</v>
      </c>
      <c r="AL214" s="6">
        <f t="shared" si="250"/>
        <v>0</v>
      </c>
      <c r="AM214" s="6">
        <f t="shared" si="251"/>
        <v>0</v>
      </c>
      <c r="AN214" s="8"/>
      <c r="AO214" s="6">
        <f t="shared" si="260"/>
        <v>1000</v>
      </c>
      <c r="AP214" s="6"/>
      <c r="AQ214" s="6" t="str">
        <f>IF(H214&gt;0,LOOKUP(C214,'counts-boys'!A$1:A$16,'counts-boys'!C$1:C$16),0)</f>
        <v>GI</v>
      </c>
      <c r="AR214" s="6">
        <f t="shared" si="253"/>
        <v>0</v>
      </c>
      <c r="AS214" s="6">
        <f t="shared" si="254"/>
        <v>0</v>
      </c>
      <c r="AT214" s="6">
        <f t="shared" si="255"/>
        <v>0</v>
      </c>
      <c r="AU214" s="6">
        <f t="shared" si="256"/>
        <v>0</v>
      </c>
      <c r="AV214" s="6">
        <f t="shared" si="257"/>
        <v>0</v>
      </c>
      <c r="AW214" s="8"/>
      <c r="AX214" s="18" t="str">
        <f t="shared" si="239"/>
        <v/>
      </c>
      <c r="AY214" s="18" t="str">
        <f t="shared" si="239"/>
        <v/>
      </c>
      <c r="AZ214" s="18" t="str">
        <f t="shared" si="239"/>
        <v/>
      </c>
      <c r="BA214" s="18" t="str">
        <f t="shared" si="239"/>
        <v/>
      </c>
      <c r="BB214" s="18" t="str">
        <f t="shared" si="239"/>
        <v/>
      </c>
      <c r="BC214" s="18" t="str">
        <f t="shared" si="239"/>
        <v/>
      </c>
      <c r="BD214" s="18">
        <f t="shared" si="239"/>
        <v>0</v>
      </c>
      <c r="BE214" s="18" t="str">
        <f t="shared" si="259"/>
        <v/>
      </c>
      <c r="BF214" s="18" t="str">
        <f t="shared" si="259"/>
        <v/>
      </c>
      <c r="BG214" s="18" t="str">
        <f t="shared" si="259"/>
        <v/>
      </c>
      <c r="BH214" s="18" t="str">
        <f t="shared" si="259"/>
        <v/>
      </c>
      <c r="BI214" s="18" t="str">
        <f t="shared" si="239"/>
        <v/>
      </c>
      <c r="BJ214" s="18" t="str">
        <f t="shared" si="239"/>
        <v/>
      </c>
      <c r="BK214" s="18" t="str">
        <f t="shared" si="239"/>
        <v/>
      </c>
      <c r="BL214" s="18" t="str">
        <f t="shared" si="239"/>
        <v/>
      </c>
      <c r="BM214" s="18" t="str">
        <f t="shared" si="239"/>
        <v/>
      </c>
      <c r="BN214" s="8"/>
      <c r="BO214" s="8"/>
      <c r="BP214" s="8"/>
      <c r="BQ214" s="8"/>
      <c r="BR214" s="8"/>
      <c r="BS214" s="8"/>
    </row>
    <row r="215" spans="1:71" x14ac:dyDescent="0.2">
      <c r="A215" s="44" t="s">
        <v>196</v>
      </c>
      <c r="B215" s="32" t="s">
        <v>59</v>
      </c>
      <c r="C215" s="33" t="s">
        <v>57</v>
      </c>
      <c r="D215" s="53">
        <v>217.9</v>
      </c>
      <c r="E215" s="34">
        <v>450</v>
      </c>
      <c r="F215" s="34">
        <v>295</v>
      </c>
      <c r="G215" s="34">
        <v>500</v>
      </c>
      <c r="H215" s="34">
        <f t="shared" si="240"/>
        <v>1245</v>
      </c>
      <c r="I215" s="35">
        <f>IF(H215&gt;0,LOOKUP(D215,$B$274:$B$546,$C$274:$C$546),0)*H215</f>
        <v>694.71</v>
      </c>
      <c r="J215" s="36"/>
      <c r="K215" s="18">
        <f t="shared" si="241"/>
        <v>3</v>
      </c>
      <c r="L215" s="35">
        <f t="shared" si="196"/>
        <v>3</v>
      </c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8"/>
      <c r="AD215" s="6">
        <f t="shared" si="242"/>
        <v>1</v>
      </c>
      <c r="AE215" s="6">
        <f t="shared" si="243"/>
        <v>2</v>
      </c>
      <c r="AF215" s="6">
        <f t="shared" si="244"/>
        <v>3</v>
      </c>
      <c r="AG215" s="6">
        <f t="shared" si="245"/>
        <v>0</v>
      </c>
      <c r="AH215" s="6">
        <f t="shared" si="246"/>
        <v>0</v>
      </c>
      <c r="AI215" s="6">
        <f t="shared" si="247"/>
        <v>3</v>
      </c>
      <c r="AJ215" s="6">
        <f t="shared" si="248"/>
        <v>3</v>
      </c>
      <c r="AK215" s="6">
        <f t="shared" si="249"/>
        <v>3</v>
      </c>
      <c r="AL215" s="6">
        <f t="shared" si="250"/>
        <v>0</v>
      </c>
      <c r="AM215" s="6">
        <f t="shared" si="251"/>
        <v>0</v>
      </c>
      <c r="AN215" s="8"/>
      <c r="AO215" s="6">
        <f t="shared" si="260"/>
        <v>1245</v>
      </c>
      <c r="AP215" s="6"/>
      <c r="AQ215" s="6" t="str">
        <f>IF(H215&gt;0,LOOKUP(C215,'counts-boys'!A$1:A$16,'counts-boys'!C$1:C$16),0)</f>
        <v>NP</v>
      </c>
      <c r="AR215" s="6">
        <f t="shared" si="253"/>
        <v>1</v>
      </c>
      <c r="AS215" s="6">
        <f t="shared" si="254"/>
        <v>2</v>
      </c>
      <c r="AT215" s="6">
        <f t="shared" si="255"/>
        <v>3</v>
      </c>
      <c r="AU215" s="6">
        <f t="shared" si="256"/>
        <v>0</v>
      </c>
      <c r="AV215" s="6">
        <f t="shared" si="257"/>
        <v>0</v>
      </c>
      <c r="AW215" s="8"/>
      <c r="AX215" s="18" t="str">
        <f t="shared" si="239"/>
        <v/>
      </c>
      <c r="AY215" s="18" t="str">
        <f t="shared" si="239"/>
        <v/>
      </c>
      <c r="AZ215" s="18" t="str">
        <f t="shared" si="239"/>
        <v/>
      </c>
      <c r="BA215" s="18" t="str">
        <f t="shared" si="239"/>
        <v/>
      </c>
      <c r="BB215" s="18" t="str">
        <f t="shared" si="239"/>
        <v/>
      </c>
      <c r="BC215" s="18" t="str">
        <f t="shared" si="239"/>
        <v/>
      </c>
      <c r="BD215" s="18" t="str">
        <f t="shared" si="239"/>
        <v/>
      </c>
      <c r="BE215" s="18" t="str">
        <f t="shared" si="259"/>
        <v/>
      </c>
      <c r="BF215" s="18" t="str">
        <f t="shared" si="259"/>
        <v/>
      </c>
      <c r="BG215" s="18" t="str">
        <f t="shared" si="259"/>
        <v/>
      </c>
      <c r="BH215" s="18">
        <f t="shared" si="259"/>
        <v>3</v>
      </c>
      <c r="BI215" s="18" t="str">
        <f t="shared" si="239"/>
        <v/>
      </c>
      <c r="BJ215" s="18" t="str">
        <f t="shared" si="239"/>
        <v/>
      </c>
      <c r="BK215" s="18" t="str">
        <f t="shared" si="239"/>
        <v/>
      </c>
      <c r="BL215" s="18" t="str">
        <f t="shared" si="239"/>
        <v/>
      </c>
      <c r="BM215" s="18" t="str">
        <f t="shared" si="239"/>
        <v/>
      </c>
      <c r="BN215" s="8"/>
      <c r="BO215" s="8"/>
      <c r="BP215" s="8"/>
      <c r="BQ215" s="8"/>
      <c r="BR215" s="8"/>
      <c r="BS215" s="8"/>
    </row>
    <row r="216" spans="1:71" ht="13.5" thickBot="1" x14ac:dyDescent="0.25">
      <c r="A216" s="8"/>
      <c r="B216" s="32" t="s">
        <v>87</v>
      </c>
      <c r="C216" s="33" t="s">
        <v>119</v>
      </c>
      <c r="D216" s="53">
        <v>218.9</v>
      </c>
      <c r="E216" s="34">
        <v>500</v>
      </c>
      <c r="F216" s="34">
        <v>285</v>
      </c>
      <c r="G216" s="34">
        <v>545</v>
      </c>
      <c r="H216" s="34">
        <f t="shared" si="240"/>
        <v>1330</v>
      </c>
      <c r="I216" s="35">
        <f>IF(H216&gt;0,LOOKUP(D216,$B$274:$B$546,$C$274:$C$546),0)*H216</f>
        <v>740.54399999999998</v>
      </c>
      <c r="J216" s="36"/>
      <c r="K216" s="18">
        <f t="shared" si="241"/>
        <v>1</v>
      </c>
      <c r="L216" s="35">
        <f t="shared" si="196"/>
        <v>7</v>
      </c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8"/>
      <c r="AD216" s="6">
        <f t="shared" si="242"/>
        <v>1</v>
      </c>
      <c r="AE216" s="6">
        <f t="shared" si="243"/>
        <v>2</v>
      </c>
      <c r="AF216" s="6">
        <f t="shared" si="244"/>
        <v>3</v>
      </c>
      <c r="AG216" s="6">
        <f t="shared" si="245"/>
        <v>5</v>
      </c>
      <c r="AH216" s="6">
        <f t="shared" si="246"/>
        <v>7</v>
      </c>
      <c r="AI216" s="6">
        <f t="shared" si="247"/>
        <v>1</v>
      </c>
      <c r="AJ216" s="6">
        <f t="shared" si="248"/>
        <v>0</v>
      </c>
      <c r="AK216" s="6">
        <f t="shared" si="249"/>
        <v>0</v>
      </c>
      <c r="AL216" s="6">
        <f t="shared" si="250"/>
        <v>0</v>
      </c>
      <c r="AM216" s="6">
        <f t="shared" si="251"/>
        <v>0</v>
      </c>
      <c r="AN216" s="8"/>
      <c r="AO216" s="6">
        <f t="shared" si="260"/>
        <v>0</v>
      </c>
      <c r="AP216" s="6"/>
      <c r="AQ216" s="6" t="str">
        <f>IF(H216&gt;0,LOOKUP(C216,'counts-boys'!A$1:A$16,'counts-boys'!C$1:C$16),0)</f>
        <v>BE</v>
      </c>
      <c r="AR216" s="6">
        <f t="shared" si="253"/>
        <v>0</v>
      </c>
      <c r="AS216" s="6">
        <f t="shared" si="254"/>
        <v>0</v>
      </c>
      <c r="AT216" s="6">
        <f t="shared" si="255"/>
        <v>0</v>
      </c>
      <c r="AU216" s="6">
        <f t="shared" si="256"/>
        <v>0</v>
      </c>
      <c r="AV216" s="6">
        <f t="shared" si="257"/>
        <v>0</v>
      </c>
      <c r="AW216" s="8"/>
      <c r="AX216" s="18">
        <f t="shared" si="239"/>
        <v>0</v>
      </c>
      <c r="AY216" s="18" t="str">
        <f t="shared" si="239"/>
        <v/>
      </c>
      <c r="AZ216" s="18" t="str">
        <f t="shared" si="239"/>
        <v/>
      </c>
      <c r="BA216" s="18" t="str">
        <f t="shared" si="239"/>
        <v/>
      </c>
      <c r="BB216" s="18" t="str">
        <f t="shared" si="239"/>
        <v/>
      </c>
      <c r="BC216" s="18" t="str">
        <f t="shared" si="239"/>
        <v/>
      </c>
      <c r="BD216" s="18" t="str">
        <f t="shared" si="239"/>
        <v/>
      </c>
      <c r="BE216" s="18" t="str">
        <f t="shared" si="259"/>
        <v/>
      </c>
      <c r="BF216" s="18" t="str">
        <f t="shared" si="259"/>
        <v/>
      </c>
      <c r="BG216" s="18" t="str">
        <f t="shared" si="259"/>
        <v/>
      </c>
      <c r="BH216" s="18" t="str">
        <f t="shared" si="259"/>
        <v/>
      </c>
      <c r="BI216" s="18" t="str">
        <f t="shared" si="239"/>
        <v/>
      </c>
      <c r="BJ216" s="18" t="str">
        <f t="shared" si="239"/>
        <v/>
      </c>
      <c r="BK216" s="18" t="str">
        <f t="shared" si="239"/>
        <v/>
      </c>
      <c r="BL216" s="18" t="str">
        <f t="shared" si="239"/>
        <v/>
      </c>
      <c r="BM216" s="18" t="str">
        <f t="shared" si="239"/>
        <v/>
      </c>
      <c r="BN216" s="8"/>
      <c r="BO216" s="8"/>
      <c r="BP216" s="8"/>
      <c r="BQ216" s="8"/>
      <c r="BR216" s="8"/>
      <c r="BS216" s="8"/>
    </row>
    <row r="217" spans="1:71" hidden="1" x14ac:dyDescent="0.2">
      <c r="A217" s="8"/>
      <c r="B217" s="32"/>
      <c r="C217" s="33"/>
      <c r="D217" s="53"/>
      <c r="E217" s="34"/>
      <c r="F217" s="34"/>
      <c r="G217" s="34"/>
      <c r="H217" s="34">
        <f t="shared" si="240"/>
        <v>0</v>
      </c>
      <c r="I217" s="35">
        <f>IF(H217&gt;0,LOOKUP(D217,$B$274:$B$546,$C$274:$C$546),0)*H217</f>
        <v>0</v>
      </c>
      <c r="J217" s="36"/>
      <c r="K217" s="18">
        <f t="shared" si="241"/>
        <v>0</v>
      </c>
      <c r="L217" s="35">
        <f t="shared" si="196"/>
        <v>0</v>
      </c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8"/>
      <c r="AD217" s="6">
        <f t="shared" si="242"/>
        <v>0</v>
      </c>
      <c r="AE217" s="6">
        <f t="shared" si="243"/>
        <v>0</v>
      </c>
      <c r="AF217" s="6">
        <f t="shared" si="244"/>
        <v>0</v>
      </c>
      <c r="AG217" s="6">
        <f t="shared" si="245"/>
        <v>0</v>
      </c>
      <c r="AH217" s="6">
        <f t="shared" si="246"/>
        <v>0</v>
      </c>
      <c r="AI217" s="6">
        <f t="shared" si="247"/>
        <v>0</v>
      </c>
      <c r="AJ217" s="6">
        <f t="shared" si="248"/>
        <v>0</v>
      </c>
      <c r="AK217" s="6">
        <f t="shared" si="249"/>
        <v>0</v>
      </c>
      <c r="AL217" s="6">
        <f t="shared" si="250"/>
        <v>0</v>
      </c>
      <c r="AM217" s="6">
        <f t="shared" si="251"/>
        <v>0</v>
      </c>
      <c r="AN217" s="8"/>
      <c r="AO217" s="6">
        <f t="shared" si="260"/>
        <v>0</v>
      </c>
      <c r="AP217" s="6"/>
      <c r="AQ217" s="6">
        <f>IF(H217&gt;0,LOOKUP(C217,'counts-boys'!A$1:A$16,'counts-boys'!C$1:C$16),0)</f>
        <v>0</v>
      </c>
      <c r="AR217" s="6">
        <f t="shared" si="253"/>
        <v>0</v>
      </c>
      <c r="AS217" s="6">
        <f t="shared" si="254"/>
        <v>0</v>
      </c>
      <c r="AT217" s="6">
        <f t="shared" si="255"/>
        <v>0</v>
      </c>
      <c r="AU217" s="6">
        <f t="shared" si="256"/>
        <v>0</v>
      </c>
      <c r="AV217" s="6">
        <f t="shared" si="257"/>
        <v>0</v>
      </c>
      <c r="AW217" s="8"/>
      <c r="AX217" s="18" t="str">
        <f t="shared" si="239"/>
        <v/>
      </c>
      <c r="AY217" s="18" t="str">
        <f t="shared" si="239"/>
        <v/>
      </c>
      <c r="AZ217" s="18" t="str">
        <f t="shared" si="239"/>
        <v/>
      </c>
      <c r="BA217" s="18" t="str">
        <f t="shared" si="239"/>
        <v/>
      </c>
      <c r="BB217" s="18" t="str">
        <f t="shared" si="239"/>
        <v/>
      </c>
      <c r="BC217" s="18" t="str">
        <f t="shared" si="239"/>
        <v/>
      </c>
      <c r="BD217" s="18" t="str">
        <f t="shared" si="239"/>
        <v/>
      </c>
      <c r="BE217" s="18" t="str">
        <f t="shared" si="259"/>
        <v/>
      </c>
      <c r="BF217" s="18" t="str">
        <f t="shared" si="259"/>
        <v/>
      </c>
      <c r="BG217" s="18" t="str">
        <f t="shared" si="259"/>
        <v/>
      </c>
      <c r="BH217" s="18" t="str">
        <f t="shared" si="259"/>
        <v/>
      </c>
      <c r="BI217" s="18" t="str">
        <f t="shared" si="239"/>
        <v/>
      </c>
      <c r="BJ217" s="18" t="str">
        <f t="shared" si="239"/>
        <v/>
      </c>
      <c r="BK217" s="18" t="str">
        <f t="shared" si="239"/>
        <v/>
      </c>
      <c r="BL217" s="18" t="str">
        <f t="shared" si="239"/>
        <v/>
      </c>
      <c r="BM217" s="18" t="str">
        <f t="shared" si="239"/>
        <v/>
      </c>
      <c r="BN217" s="8"/>
      <c r="BO217" s="8"/>
      <c r="BP217" s="8"/>
      <c r="BQ217" s="8"/>
      <c r="BR217" s="8"/>
      <c r="BS217" s="8"/>
    </row>
    <row r="218" spans="1:71" ht="13.5" hidden="1" thickBot="1" x14ac:dyDescent="0.25">
      <c r="A218" s="8"/>
      <c r="B218" s="32"/>
      <c r="C218" s="33"/>
      <c r="D218" s="53"/>
      <c r="E218" s="34"/>
      <c r="F218" s="34"/>
      <c r="G218" s="34"/>
      <c r="H218" s="34">
        <f t="shared" si="240"/>
        <v>0</v>
      </c>
      <c r="I218" s="35">
        <f>IF(H218&gt;0,LOOKUP(D218,$B$274:$B$546,$C$274:$C$546),0)*H218</f>
        <v>0</v>
      </c>
      <c r="J218" s="36"/>
      <c r="K218" s="18">
        <f t="shared" si="241"/>
        <v>0</v>
      </c>
      <c r="L218" s="35">
        <f t="shared" si="196"/>
        <v>0</v>
      </c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8"/>
      <c r="AD218" s="6">
        <f t="shared" si="242"/>
        <v>0</v>
      </c>
      <c r="AE218" s="6">
        <f t="shared" si="243"/>
        <v>0</v>
      </c>
      <c r="AF218" s="6">
        <f t="shared" si="244"/>
        <v>0</v>
      </c>
      <c r="AG218" s="6">
        <f t="shared" si="245"/>
        <v>0</v>
      </c>
      <c r="AH218" s="6">
        <f t="shared" si="246"/>
        <v>0</v>
      </c>
      <c r="AI218" s="6">
        <f t="shared" si="247"/>
        <v>0</v>
      </c>
      <c r="AJ218" s="6">
        <f t="shared" si="248"/>
        <v>0</v>
      </c>
      <c r="AK218" s="6">
        <f t="shared" si="249"/>
        <v>0</v>
      </c>
      <c r="AL218" s="6">
        <f t="shared" si="250"/>
        <v>0</v>
      </c>
      <c r="AM218" s="6">
        <f t="shared" si="251"/>
        <v>0</v>
      </c>
      <c r="AN218" s="8"/>
      <c r="AO218" s="6">
        <f t="shared" si="260"/>
        <v>0</v>
      </c>
      <c r="AP218" s="6"/>
      <c r="AQ218" s="6">
        <f>IF(H218&gt;0,LOOKUP(C218,'counts-boys'!A$1:A$16,'counts-boys'!C$1:C$16),0)</f>
        <v>0</v>
      </c>
      <c r="AR218" s="6">
        <f t="shared" si="253"/>
        <v>0</v>
      </c>
      <c r="AS218" s="6">
        <f t="shared" si="254"/>
        <v>0</v>
      </c>
      <c r="AT218" s="6">
        <f t="shared" si="255"/>
        <v>0</v>
      </c>
      <c r="AU218" s="6">
        <f t="shared" si="256"/>
        <v>0</v>
      </c>
      <c r="AV218" s="6">
        <f t="shared" si="257"/>
        <v>0</v>
      </c>
      <c r="AW218" s="8"/>
      <c r="AX218" s="18" t="str">
        <f t="shared" si="239"/>
        <v/>
      </c>
      <c r="AY218" s="18" t="str">
        <f t="shared" si="239"/>
        <v/>
      </c>
      <c r="AZ218" s="18" t="str">
        <f t="shared" si="239"/>
        <v/>
      </c>
      <c r="BA218" s="18" t="str">
        <f t="shared" si="239"/>
        <v/>
      </c>
      <c r="BB218" s="18" t="str">
        <f t="shared" si="239"/>
        <v/>
      </c>
      <c r="BC218" s="18" t="str">
        <f t="shared" si="239"/>
        <v/>
      </c>
      <c r="BD218" s="18" t="str">
        <f t="shared" si="239"/>
        <v/>
      </c>
      <c r="BE218" s="18" t="str">
        <f t="shared" si="259"/>
        <v/>
      </c>
      <c r="BF218" s="18" t="str">
        <f t="shared" si="259"/>
        <v/>
      </c>
      <c r="BG218" s="18" t="str">
        <f t="shared" si="259"/>
        <v/>
      </c>
      <c r="BH218" s="18" t="str">
        <f t="shared" si="259"/>
        <v/>
      </c>
      <c r="BI218" s="18" t="str">
        <f t="shared" si="239"/>
        <v/>
      </c>
      <c r="BJ218" s="18" t="str">
        <f t="shared" si="239"/>
        <v/>
      </c>
      <c r="BK218" s="18" t="str">
        <f t="shared" si="239"/>
        <v/>
      </c>
      <c r="BL218" s="18" t="str">
        <f t="shared" si="239"/>
        <v/>
      </c>
      <c r="BM218" s="18" t="str">
        <f t="shared" si="239"/>
        <v/>
      </c>
      <c r="BN218" s="8"/>
      <c r="BO218" s="8"/>
      <c r="BP218" s="8"/>
      <c r="BQ218" s="8"/>
      <c r="BR218" s="8"/>
      <c r="BS218" s="8"/>
    </row>
    <row r="219" spans="1:71" ht="13.5" thickBot="1" x14ac:dyDescent="0.25">
      <c r="A219" s="61" t="s">
        <v>34</v>
      </c>
      <c r="B219" s="37">
        <v>242</v>
      </c>
      <c r="C219" s="38" t="s">
        <v>9</v>
      </c>
      <c r="D219" s="52" t="s">
        <v>14</v>
      </c>
      <c r="E219" s="38" t="s">
        <v>16</v>
      </c>
      <c r="F219" s="38" t="s">
        <v>15</v>
      </c>
      <c r="G219" s="38" t="s">
        <v>17</v>
      </c>
      <c r="H219" s="38" t="s">
        <v>18</v>
      </c>
      <c r="I219" s="39" t="s">
        <v>19</v>
      </c>
      <c r="J219" s="40" t="s">
        <v>20</v>
      </c>
      <c r="K219" s="40" t="s">
        <v>21</v>
      </c>
      <c r="L219" s="40" t="s">
        <v>25</v>
      </c>
      <c r="M219" s="38" t="str">
        <f>$M$7</f>
        <v>BE</v>
      </c>
      <c r="N219" s="38" t="str">
        <f>$N$7</f>
        <v>BEN</v>
      </c>
      <c r="O219" s="38" t="str">
        <f>$O$7</f>
        <v>BT</v>
      </c>
      <c r="P219" s="38" t="str">
        <f>$P$7</f>
        <v>COL</v>
      </c>
      <c r="Q219" s="38" t="str">
        <f>$Q$7</f>
        <v>CRT</v>
      </c>
      <c r="R219" s="38" t="str">
        <f>$R$7</f>
        <v>ELK</v>
      </c>
      <c r="S219" s="38" t="str">
        <f>$S$7</f>
        <v>GI</v>
      </c>
      <c r="T219" s="38" t="str">
        <f>$T$7</f>
        <v>LEX</v>
      </c>
      <c r="U219" s="38" t="str">
        <f>$U$7</f>
        <v>MC</v>
      </c>
      <c r="V219" s="38" t="str">
        <f>$V$7</f>
        <v>MM</v>
      </c>
      <c r="W219" s="38" t="str">
        <f>$W$7</f>
        <v>NP</v>
      </c>
      <c r="X219" s="38" t="str">
        <f>$X$7</f>
        <v>PLV</v>
      </c>
      <c r="Y219" s="38" t="str">
        <f>$Y$7</f>
        <v>CP</v>
      </c>
      <c r="Z219" s="38" t="str">
        <f>$Z$7</f>
        <v>SEW</v>
      </c>
      <c r="AA219" s="38" t="str">
        <f>$AA$7</f>
        <v>SKU</v>
      </c>
      <c r="AB219" s="38" t="str">
        <f>$AB$7</f>
        <v>Z-O</v>
      </c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6" t="str">
        <f t="shared" si="236"/>
        <v/>
      </c>
      <c r="AP219" s="8"/>
      <c r="AQ219" s="8"/>
      <c r="AR219" s="8"/>
      <c r="AS219" s="8"/>
      <c r="AT219" s="8"/>
      <c r="AU219" s="8"/>
      <c r="AV219" s="8"/>
      <c r="AW219" s="8"/>
      <c r="AX219" s="71" t="str">
        <f>$M$7</f>
        <v>BE</v>
      </c>
      <c r="AY219" s="71" t="str">
        <f>$N$7</f>
        <v>BEN</v>
      </c>
      <c r="AZ219" s="71" t="str">
        <f>$O$7</f>
        <v>BT</v>
      </c>
      <c r="BA219" s="71" t="str">
        <f>$P$7</f>
        <v>COL</v>
      </c>
      <c r="BB219" s="71" t="str">
        <f>$Q$7</f>
        <v>CRT</v>
      </c>
      <c r="BC219" s="71" t="str">
        <f>$R$7</f>
        <v>ELK</v>
      </c>
      <c r="BD219" s="71" t="str">
        <f>$S$7</f>
        <v>GI</v>
      </c>
      <c r="BE219" s="71" t="str">
        <f>$T$7</f>
        <v>LEX</v>
      </c>
      <c r="BF219" s="71" t="str">
        <f>$U$7</f>
        <v>MC</v>
      </c>
      <c r="BG219" s="71" t="str">
        <f>$V$7</f>
        <v>MM</v>
      </c>
      <c r="BH219" s="71" t="str">
        <f>$W$7</f>
        <v>NP</v>
      </c>
      <c r="BI219" s="71" t="str">
        <f>$X$7</f>
        <v>PLV</v>
      </c>
      <c r="BJ219" s="71" t="str">
        <f>$Y$7</f>
        <v>CP</v>
      </c>
      <c r="BK219" s="71" t="str">
        <f>$Z$7</f>
        <v>SEW</v>
      </c>
      <c r="BL219" s="71" t="str">
        <f>$AA$7</f>
        <v>SKU</v>
      </c>
      <c r="BM219" s="71" t="str">
        <f>$AB$7</f>
        <v>Z-O</v>
      </c>
      <c r="BN219" s="8"/>
      <c r="BO219" s="8"/>
      <c r="BP219" s="8"/>
      <c r="BQ219" s="8"/>
      <c r="BR219" s="8"/>
      <c r="BS219" s="8"/>
    </row>
    <row r="220" spans="1:71" x14ac:dyDescent="0.2">
      <c r="A220" s="8"/>
      <c r="B220" s="32" t="s">
        <v>259</v>
      </c>
      <c r="C220" s="33" t="s">
        <v>45</v>
      </c>
      <c r="D220" s="53">
        <v>222.2</v>
      </c>
      <c r="E220" s="34">
        <v>135</v>
      </c>
      <c r="F220" s="34">
        <v>85</v>
      </c>
      <c r="G220" s="34">
        <v>260</v>
      </c>
      <c r="H220" s="34">
        <f t="shared" ref="H220:H225" si="280">SUM(E220:G220)</f>
        <v>480</v>
      </c>
      <c r="I220" s="35">
        <f t="shared" ref="I220:I235" si="281">IF(H220&gt;0,LOOKUP(D220,$B$274:$B$546,$C$274:$C$546),0)*H220</f>
        <v>265.15199999999999</v>
      </c>
      <c r="J220" s="18">
        <f>IF(H220&gt;=0,LARGE($H$220:$H$240,1),0)</f>
        <v>1510</v>
      </c>
      <c r="K220" s="18">
        <f t="shared" ref="K220:K237" si="282">MAX(AI220:AM220)</f>
        <v>0</v>
      </c>
      <c r="L220" s="35">
        <f t="shared" ref="L220:L254" si="283">MAX(AD220:AH220)</f>
        <v>0</v>
      </c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8"/>
      <c r="AD220" s="6">
        <f>IF(H220&gt;0,IF(H220&gt;=$J$224,1,AE220),0)</f>
        <v>0</v>
      </c>
      <c r="AE220" s="6">
        <f>IF(H220&gt;0,IF(H220&gt;=$J$223,2,AF220),0)</f>
        <v>0</v>
      </c>
      <c r="AF220" s="6">
        <f>IF(H220&gt;0,IF(H220&gt;=$J$222,3,AG220),0)</f>
        <v>0</v>
      </c>
      <c r="AG220" s="6">
        <f>IF(H220&gt;0,IF(H220&gt;=$J$221,5,AH220),0)</f>
        <v>0</v>
      </c>
      <c r="AH220" s="6">
        <f>IF(H220&gt;0,IF(H220&gt;=$J$220,7,0),0)</f>
        <v>0</v>
      </c>
      <c r="AI220" s="6">
        <f>IF(L220=7,1,AJ220)</f>
        <v>0</v>
      </c>
      <c r="AJ220" s="6">
        <f>IF(L220=5,2,AK220)</f>
        <v>0</v>
      </c>
      <c r="AK220" s="6">
        <f>IF(L220=3,3,AL220)</f>
        <v>0</v>
      </c>
      <c r="AL220" s="6">
        <f>IF(L220=2,4,AM220)</f>
        <v>0</v>
      </c>
      <c r="AM220" s="6">
        <f>IF(L220=1,5,0)</f>
        <v>0</v>
      </c>
      <c r="AN220" s="8"/>
      <c r="AO220" s="6" t="str">
        <f t="shared" si="236"/>
        <v/>
      </c>
      <c r="AP220" s="6">
        <f>J220</f>
        <v>1510</v>
      </c>
      <c r="AQ220" s="6" t="str">
        <f>IF(H220&gt;0,LOOKUP(C220,'counts-boys'!A$1:A$16,'counts-boys'!C$1:C$16),0)</f>
        <v>LEX</v>
      </c>
      <c r="AR220" s="6">
        <f>IF($A220="*",IF($H220&gt;0,IF($H220&gt;=$AP$224,1,AS220),0),0)</f>
        <v>0</v>
      </c>
      <c r="AS220" s="6">
        <f>IF($A220="*",IF($H220&gt;0,IF($H220&gt;=$AP$223,2,AT220),0),0)</f>
        <v>0</v>
      </c>
      <c r="AT220" s="6">
        <f>IF($A220="*",IF($H220&gt;0,IF($H220&gt;=$AP$222,3,AU220),0),0)</f>
        <v>0</v>
      </c>
      <c r="AU220" s="6">
        <f>IF($A220="*",IF($H220&gt;0,IF($H220&gt;=$AP$221,5,AV220),0),0)</f>
        <v>0</v>
      </c>
      <c r="AV220" s="6">
        <f>IF($A220="*",IF($H220&gt;0,IF($H220&gt;=$AP$220,7,0),0),0)</f>
        <v>0</v>
      </c>
      <c r="AW220" s="8"/>
      <c r="AX220" s="18" t="str">
        <f t="shared" ref="AX220:BM240" si="284">IF($AQ220=AX$7,MAX($AR220:$AV220),"")</f>
        <v/>
      </c>
      <c r="AY220" s="18" t="str">
        <f t="shared" si="284"/>
        <v/>
      </c>
      <c r="AZ220" s="18" t="str">
        <f t="shared" si="284"/>
        <v/>
      </c>
      <c r="BA220" s="18" t="str">
        <f t="shared" si="284"/>
        <v/>
      </c>
      <c r="BB220" s="18" t="str">
        <f t="shared" si="284"/>
        <v/>
      </c>
      <c r="BC220" s="18" t="str">
        <f t="shared" si="284"/>
        <v/>
      </c>
      <c r="BD220" s="18" t="str">
        <f t="shared" si="284"/>
        <v/>
      </c>
      <c r="BE220" s="18">
        <f t="shared" si="284"/>
        <v>0</v>
      </c>
      <c r="BF220" s="18" t="str">
        <f t="shared" si="284"/>
        <v/>
      </c>
      <c r="BG220" s="18" t="str">
        <f t="shared" si="284"/>
        <v/>
      </c>
      <c r="BH220" s="18" t="str">
        <f t="shared" ref="BE220:BH235" si="285">IF($AQ220=BH$7,MAX($AR220:$AV220),"")</f>
        <v/>
      </c>
      <c r="BI220" s="18" t="str">
        <f t="shared" si="284"/>
        <v/>
      </c>
      <c r="BJ220" s="18" t="str">
        <f t="shared" si="284"/>
        <v/>
      </c>
      <c r="BK220" s="18" t="str">
        <f t="shared" si="284"/>
        <v/>
      </c>
      <c r="BL220" s="18" t="str">
        <f t="shared" si="284"/>
        <v/>
      </c>
      <c r="BM220" s="18" t="str">
        <f t="shared" si="284"/>
        <v/>
      </c>
      <c r="BN220" s="8"/>
      <c r="BO220" s="8"/>
      <c r="BP220" s="8"/>
      <c r="BQ220" s="8"/>
      <c r="BR220" s="8"/>
      <c r="BS220" s="8"/>
    </row>
    <row r="221" spans="1:71" x14ac:dyDescent="0.2">
      <c r="A221" s="44"/>
      <c r="B221" s="32" t="s">
        <v>224</v>
      </c>
      <c r="C221" s="33" t="s">
        <v>211</v>
      </c>
      <c r="D221" s="53">
        <v>223.4</v>
      </c>
      <c r="E221" s="34">
        <v>135</v>
      </c>
      <c r="F221" s="34">
        <v>165</v>
      </c>
      <c r="G221" s="34">
        <v>225</v>
      </c>
      <c r="H221" s="34">
        <f t="shared" si="280"/>
        <v>525</v>
      </c>
      <c r="I221" s="35">
        <f t="shared" si="281"/>
        <v>289.48500000000001</v>
      </c>
      <c r="J221" s="18">
        <f>IF(H221&gt;=0,LARGE($H$220:$H$240,2),0)</f>
        <v>1245</v>
      </c>
      <c r="K221" s="18">
        <f t="shared" si="282"/>
        <v>0</v>
      </c>
      <c r="L221" s="35">
        <f>MAX(AD221:AH221)</f>
        <v>0</v>
      </c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8"/>
      <c r="AD221" s="6">
        <f t="shared" ref="AD221:AD240" si="286">IF(H221&gt;0,IF(H221&gt;=$J$224,1,AE221),0)</f>
        <v>0</v>
      </c>
      <c r="AE221" s="6">
        <f t="shared" ref="AE221:AE240" si="287">IF(H221&gt;0,IF(H221&gt;=$J$223,2,AF221),0)</f>
        <v>0</v>
      </c>
      <c r="AF221" s="6">
        <f t="shared" ref="AF221:AF240" si="288">IF(H221&gt;0,IF(H221&gt;=$J$222,3,AG221),0)</f>
        <v>0</v>
      </c>
      <c r="AG221" s="6">
        <f t="shared" ref="AG221:AG240" si="289">IF(H221&gt;0,IF(H221&gt;=$J$221,5,AH221),0)</f>
        <v>0</v>
      </c>
      <c r="AH221" s="6">
        <f t="shared" ref="AH221:AH240" si="290">IF(H221&gt;0,IF(H221&gt;=$J$220,7,0),0)</f>
        <v>0</v>
      </c>
      <c r="AI221" s="6">
        <f t="shared" ref="AI221:AI240" si="291">IF(L221=7,1,AJ221)</f>
        <v>0</v>
      </c>
      <c r="AJ221" s="6">
        <f t="shared" ref="AJ221:AJ240" si="292">IF(L221=5,2,AK221)</f>
        <v>0</v>
      </c>
      <c r="AK221" s="6">
        <f t="shared" ref="AK221:AK240" si="293">IF(L221=3,3,AL221)</f>
        <v>0</v>
      </c>
      <c r="AL221" s="6">
        <f t="shared" ref="AL221:AL240" si="294">IF(L221=2,4,AM221)</f>
        <v>0</v>
      </c>
      <c r="AM221" s="6">
        <f t="shared" ref="AM221:AM240" si="295">IF(L221=1,5,0)</f>
        <v>0</v>
      </c>
      <c r="AN221" s="8"/>
      <c r="AO221" s="6" t="str">
        <f t="shared" si="236"/>
        <v/>
      </c>
      <c r="AP221" s="6">
        <f>J221</f>
        <v>1245</v>
      </c>
      <c r="AQ221" s="6" t="str">
        <f>IF(H221&gt;0,LOOKUP(C221,'counts-boys'!A$1:A$16,'counts-boys'!C$1:C$16),0)</f>
        <v>COL</v>
      </c>
      <c r="AR221" s="6">
        <f t="shared" ref="AR221:AR240" si="296">IF($A221="*",IF($H221&gt;0,IF($H221&gt;=$AP$224,1,AS221),0),0)</f>
        <v>0</v>
      </c>
      <c r="AS221" s="6">
        <f t="shared" ref="AS221:AS240" si="297">IF($A221="*",IF($H221&gt;0,IF($H221&gt;=$AP$223,2,AT221),0),0)</f>
        <v>0</v>
      </c>
      <c r="AT221" s="6">
        <f t="shared" ref="AT221:AT240" si="298">IF($A221="*",IF($H221&gt;0,IF($H221&gt;=$AP$222,3,AU221),0),0)</f>
        <v>0</v>
      </c>
      <c r="AU221" s="6">
        <f t="shared" ref="AU221:AU240" si="299">IF($A221="*",IF($H221&gt;0,IF($H221&gt;=$AP$221,5,AV221),0),0)</f>
        <v>0</v>
      </c>
      <c r="AV221" s="6">
        <f t="shared" ref="AV221:AV240" si="300">IF($A221="*",IF($H221&gt;0,IF($H221&gt;=$AP$220,7,0),0),0)</f>
        <v>0</v>
      </c>
      <c r="AW221" s="8"/>
      <c r="AX221" s="18" t="str">
        <f t="shared" si="284"/>
        <v/>
      </c>
      <c r="AY221" s="18" t="str">
        <f t="shared" si="284"/>
        <v/>
      </c>
      <c r="AZ221" s="18" t="str">
        <f t="shared" si="284"/>
        <v/>
      </c>
      <c r="BA221" s="18">
        <f t="shared" si="284"/>
        <v>0</v>
      </c>
      <c r="BB221" s="18" t="str">
        <f t="shared" si="284"/>
        <v/>
      </c>
      <c r="BC221" s="18" t="str">
        <f t="shared" si="284"/>
        <v/>
      </c>
      <c r="BD221" s="18" t="str">
        <f t="shared" si="284"/>
        <v/>
      </c>
      <c r="BE221" s="18" t="str">
        <f t="shared" si="285"/>
        <v/>
      </c>
      <c r="BF221" s="18" t="str">
        <f t="shared" si="285"/>
        <v/>
      </c>
      <c r="BG221" s="18" t="str">
        <f t="shared" si="285"/>
        <v/>
      </c>
      <c r="BH221" s="18" t="str">
        <f t="shared" si="285"/>
        <v/>
      </c>
      <c r="BI221" s="18" t="str">
        <f t="shared" si="284"/>
        <v/>
      </c>
      <c r="BJ221" s="18" t="str">
        <f t="shared" si="284"/>
        <v/>
      </c>
      <c r="BK221" s="18" t="str">
        <f t="shared" si="284"/>
        <v/>
      </c>
      <c r="BL221" s="18" t="str">
        <f t="shared" si="284"/>
        <v/>
      </c>
      <c r="BM221" s="18" t="str">
        <f t="shared" si="284"/>
        <v/>
      </c>
      <c r="BN221" s="8"/>
      <c r="BO221" s="8"/>
      <c r="BP221" s="8"/>
      <c r="BQ221" s="8"/>
      <c r="BR221" s="8"/>
      <c r="BS221" s="8"/>
    </row>
    <row r="222" spans="1:71" x14ac:dyDescent="0.2">
      <c r="A222" s="44" t="s">
        <v>196</v>
      </c>
      <c r="B222" s="32" t="s">
        <v>272</v>
      </c>
      <c r="C222" s="33" t="s">
        <v>109</v>
      </c>
      <c r="D222" s="53">
        <v>224.9</v>
      </c>
      <c r="E222" s="34">
        <v>445</v>
      </c>
      <c r="F222" s="34">
        <v>275</v>
      </c>
      <c r="G222" s="34">
        <v>505.1</v>
      </c>
      <c r="H222" s="34">
        <f t="shared" si="280"/>
        <v>1225.0999999999999</v>
      </c>
      <c r="I222" s="35">
        <f t="shared" si="281"/>
        <v>674.29503999999997</v>
      </c>
      <c r="J222" s="18">
        <f>IF(H222&gt;=0,LARGE($H$220:$H$240,3),0)</f>
        <v>1225.0999999999999</v>
      </c>
      <c r="K222" s="18">
        <f t="shared" si="282"/>
        <v>3</v>
      </c>
      <c r="L222" s="35">
        <f t="shared" si="283"/>
        <v>3</v>
      </c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8"/>
      <c r="AD222" s="6">
        <f t="shared" si="286"/>
        <v>1</v>
      </c>
      <c r="AE222" s="6">
        <f t="shared" si="287"/>
        <v>2</v>
      </c>
      <c r="AF222" s="6">
        <f t="shared" si="288"/>
        <v>3</v>
      </c>
      <c r="AG222" s="6">
        <f t="shared" si="289"/>
        <v>0</v>
      </c>
      <c r="AH222" s="6">
        <f t="shared" si="290"/>
        <v>0</v>
      </c>
      <c r="AI222" s="6">
        <f t="shared" si="291"/>
        <v>3</v>
      </c>
      <c r="AJ222" s="6">
        <f t="shared" si="292"/>
        <v>3</v>
      </c>
      <c r="AK222" s="6">
        <f t="shared" si="293"/>
        <v>3</v>
      </c>
      <c r="AL222" s="6">
        <f t="shared" si="294"/>
        <v>0</v>
      </c>
      <c r="AM222" s="6">
        <f t="shared" si="295"/>
        <v>0</v>
      </c>
      <c r="AN222" s="8"/>
      <c r="AO222" s="6">
        <f t="shared" si="236"/>
        <v>1225.0999999999999</v>
      </c>
      <c r="AP222" s="6">
        <f>J222</f>
        <v>1225.0999999999999</v>
      </c>
      <c r="AQ222" s="6" t="str">
        <f>IF(H222&gt;0,LOOKUP(C222,'counts-boys'!A$1:A$16,'counts-boys'!C$1:C$16),0)</f>
        <v>PLV</v>
      </c>
      <c r="AR222" s="6">
        <f t="shared" si="296"/>
        <v>1</v>
      </c>
      <c r="AS222" s="6">
        <f t="shared" si="297"/>
        <v>2</v>
      </c>
      <c r="AT222" s="6">
        <f t="shared" si="298"/>
        <v>3</v>
      </c>
      <c r="AU222" s="6">
        <f t="shared" si="299"/>
        <v>0</v>
      </c>
      <c r="AV222" s="6">
        <f t="shared" si="300"/>
        <v>0</v>
      </c>
      <c r="AW222" s="8"/>
      <c r="AX222" s="18" t="str">
        <f t="shared" si="284"/>
        <v/>
      </c>
      <c r="AY222" s="18" t="str">
        <f t="shared" si="284"/>
        <v/>
      </c>
      <c r="AZ222" s="18" t="str">
        <f t="shared" si="284"/>
        <v/>
      </c>
      <c r="BA222" s="18" t="str">
        <f t="shared" si="284"/>
        <v/>
      </c>
      <c r="BB222" s="18" t="str">
        <f t="shared" si="284"/>
        <v/>
      </c>
      <c r="BC222" s="18" t="str">
        <f t="shared" si="284"/>
        <v/>
      </c>
      <c r="BD222" s="18" t="str">
        <f t="shared" si="284"/>
        <v/>
      </c>
      <c r="BE222" s="18" t="str">
        <f t="shared" si="285"/>
        <v/>
      </c>
      <c r="BF222" s="18" t="str">
        <f t="shared" si="285"/>
        <v/>
      </c>
      <c r="BG222" s="18" t="str">
        <f t="shared" si="285"/>
        <v/>
      </c>
      <c r="BH222" s="18" t="str">
        <f t="shared" si="285"/>
        <v/>
      </c>
      <c r="BI222" s="18">
        <f t="shared" si="284"/>
        <v>3</v>
      </c>
      <c r="BJ222" s="18" t="str">
        <f t="shared" si="284"/>
        <v/>
      </c>
      <c r="BK222" s="18" t="str">
        <f t="shared" si="284"/>
        <v/>
      </c>
      <c r="BL222" s="18" t="str">
        <f t="shared" si="284"/>
        <v/>
      </c>
      <c r="BM222" s="18" t="str">
        <f t="shared" si="284"/>
        <v/>
      </c>
      <c r="BN222" s="8"/>
      <c r="BO222" s="8"/>
      <c r="BP222" s="8"/>
      <c r="BQ222" s="8"/>
      <c r="BR222" s="8"/>
      <c r="BS222" s="8"/>
    </row>
    <row r="223" spans="1:71" x14ac:dyDescent="0.2">
      <c r="A223" s="44" t="s">
        <v>196</v>
      </c>
      <c r="B223" s="32" t="s">
        <v>168</v>
      </c>
      <c r="C223" s="33" t="s">
        <v>44</v>
      </c>
      <c r="D223" s="53">
        <v>225</v>
      </c>
      <c r="E223" s="34">
        <v>330</v>
      </c>
      <c r="F223" s="34">
        <v>225</v>
      </c>
      <c r="G223" s="34">
        <v>385</v>
      </c>
      <c r="H223" s="34">
        <f t="shared" si="280"/>
        <v>940</v>
      </c>
      <c r="I223" s="35">
        <f t="shared" si="281"/>
        <v>516.43600000000004</v>
      </c>
      <c r="J223" s="18">
        <f>IF(H223&gt;=0,LARGE($H$220:$H$240,4),0)</f>
        <v>1225</v>
      </c>
      <c r="K223" s="18">
        <f t="shared" si="282"/>
        <v>0</v>
      </c>
      <c r="L223" s="35">
        <f>MAX(AD223:AH223)</f>
        <v>0</v>
      </c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8"/>
      <c r="AD223" s="6">
        <f t="shared" si="286"/>
        <v>0</v>
      </c>
      <c r="AE223" s="6">
        <f t="shared" si="287"/>
        <v>0</v>
      </c>
      <c r="AF223" s="6">
        <f t="shared" si="288"/>
        <v>0</v>
      </c>
      <c r="AG223" s="6">
        <f t="shared" si="289"/>
        <v>0</v>
      </c>
      <c r="AH223" s="6">
        <f t="shared" si="290"/>
        <v>0</v>
      </c>
      <c r="AI223" s="6">
        <f t="shared" si="291"/>
        <v>0</v>
      </c>
      <c r="AJ223" s="6">
        <f t="shared" si="292"/>
        <v>0</v>
      </c>
      <c r="AK223" s="6">
        <f t="shared" si="293"/>
        <v>0</v>
      </c>
      <c r="AL223" s="6">
        <f t="shared" si="294"/>
        <v>0</v>
      </c>
      <c r="AM223" s="6">
        <f t="shared" si="295"/>
        <v>0</v>
      </c>
      <c r="AN223" s="8"/>
      <c r="AO223" s="6">
        <f t="shared" si="236"/>
        <v>940</v>
      </c>
      <c r="AP223" s="6">
        <f>J223</f>
        <v>1225</v>
      </c>
      <c r="AQ223" s="6" t="str">
        <f>IF(H223&gt;0,LOOKUP(C223,'counts-boys'!A$1:A$16,'counts-boys'!C$1:C$16),0)</f>
        <v>BT</v>
      </c>
      <c r="AR223" s="6">
        <f t="shared" si="296"/>
        <v>0</v>
      </c>
      <c r="AS223" s="6">
        <f t="shared" si="297"/>
        <v>0</v>
      </c>
      <c r="AT223" s="6">
        <f t="shared" si="298"/>
        <v>0</v>
      </c>
      <c r="AU223" s="6">
        <f t="shared" si="299"/>
        <v>0</v>
      </c>
      <c r="AV223" s="6">
        <f t="shared" si="300"/>
        <v>0</v>
      </c>
      <c r="AW223" s="8"/>
      <c r="AX223" s="18" t="str">
        <f t="shared" si="284"/>
        <v/>
      </c>
      <c r="AY223" s="18" t="str">
        <f t="shared" si="284"/>
        <v/>
      </c>
      <c r="AZ223" s="18">
        <f t="shared" si="284"/>
        <v>0</v>
      </c>
      <c r="BA223" s="18" t="str">
        <f t="shared" si="284"/>
        <v/>
      </c>
      <c r="BB223" s="18" t="str">
        <f t="shared" si="284"/>
        <v/>
      </c>
      <c r="BC223" s="18" t="str">
        <f t="shared" si="284"/>
        <v/>
      </c>
      <c r="BD223" s="18" t="str">
        <f t="shared" si="284"/>
        <v/>
      </c>
      <c r="BE223" s="18" t="str">
        <f t="shared" si="285"/>
        <v/>
      </c>
      <c r="BF223" s="18" t="str">
        <f t="shared" si="285"/>
        <v/>
      </c>
      <c r="BG223" s="18" t="str">
        <f t="shared" si="285"/>
        <v/>
      </c>
      <c r="BH223" s="18" t="str">
        <f t="shared" si="285"/>
        <v/>
      </c>
      <c r="BI223" s="18" t="str">
        <f t="shared" si="284"/>
        <v/>
      </c>
      <c r="BJ223" s="18" t="str">
        <f t="shared" si="284"/>
        <v/>
      </c>
      <c r="BK223" s="18" t="str">
        <f t="shared" si="284"/>
        <v/>
      </c>
      <c r="BL223" s="18" t="str">
        <f t="shared" si="284"/>
        <v/>
      </c>
      <c r="BM223" s="18" t="str">
        <f t="shared" si="284"/>
        <v/>
      </c>
      <c r="BN223" s="8"/>
      <c r="BO223" s="8"/>
      <c r="BP223" s="8"/>
      <c r="BQ223" s="8"/>
      <c r="BR223" s="8"/>
      <c r="BS223" s="8"/>
    </row>
    <row r="224" spans="1:71" x14ac:dyDescent="0.2">
      <c r="A224" s="44" t="s">
        <v>196</v>
      </c>
      <c r="B224" s="32" t="s">
        <v>201</v>
      </c>
      <c r="C224" s="33" t="s">
        <v>42</v>
      </c>
      <c r="D224" s="53">
        <v>225.5</v>
      </c>
      <c r="E224" s="34">
        <v>425</v>
      </c>
      <c r="F224" s="34">
        <v>300</v>
      </c>
      <c r="G224" s="34">
        <v>500</v>
      </c>
      <c r="H224" s="34">
        <f t="shared" si="280"/>
        <v>1225</v>
      </c>
      <c r="I224" s="35">
        <f t="shared" si="281"/>
        <v>673.01499999999999</v>
      </c>
      <c r="J224" s="18">
        <f>IF(H224&gt;=0,LARGE($H$220:$H$240,5),0)</f>
        <v>1155</v>
      </c>
      <c r="K224" s="18">
        <f t="shared" si="282"/>
        <v>4</v>
      </c>
      <c r="L224" s="35">
        <f>MAX(AD224:AH224)</f>
        <v>2</v>
      </c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8"/>
      <c r="AD224" s="6">
        <f t="shared" si="286"/>
        <v>1</v>
      </c>
      <c r="AE224" s="6">
        <f t="shared" si="287"/>
        <v>2</v>
      </c>
      <c r="AF224" s="6">
        <f t="shared" si="288"/>
        <v>0</v>
      </c>
      <c r="AG224" s="6">
        <f t="shared" si="289"/>
        <v>0</v>
      </c>
      <c r="AH224" s="6">
        <f t="shared" si="290"/>
        <v>0</v>
      </c>
      <c r="AI224" s="6">
        <f t="shared" si="291"/>
        <v>4</v>
      </c>
      <c r="AJ224" s="6">
        <f t="shared" si="292"/>
        <v>4</v>
      </c>
      <c r="AK224" s="6">
        <f t="shared" si="293"/>
        <v>4</v>
      </c>
      <c r="AL224" s="6">
        <f t="shared" si="294"/>
        <v>4</v>
      </c>
      <c r="AM224" s="6">
        <f t="shared" si="295"/>
        <v>0</v>
      </c>
      <c r="AN224" s="8"/>
      <c r="AO224" s="6">
        <f t="shared" si="236"/>
        <v>1225</v>
      </c>
      <c r="AP224" s="6">
        <f>J224</f>
        <v>1155</v>
      </c>
      <c r="AQ224" s="6" t="str">
        <f>IF(H224&gt;0,LOOKUP(C224,'counts-boys'!A$1:A$16,'counts-boys'!C$1:C$16),0)</f>
        <v>BEN</v>
      </c>
      <c r="AR224" s="6">
        <f t="shared" si="296"/>
        <v>1</v>
      </c>
      <c r="AS224" s="6">
        <f t="shared" si="297"/>
        <v>2</v>
      </c>
      <c r="AT224" s="6">
        <f t="shared" si="298"/>
        <v>0</v>
      </c>
      <c r="AU224" s="6">
        <f t="shared" si="299"/>
        <v>0</v>
      </c>
      <c r="AV224" s="6">
        <f t="shared" si="300"/>
        <v>0</v>
      </c>
      <c r="AW224" s="8"/>
      <c r="AX224" s="18" t="str">
        <f t="shared" si="284"/>
        <v/>
      </c>
      <c r="AY224" s="18">
        <f t="shared" si="284"/>
        <v>2</v>
      </c>
      <c r="AZ224" s="18" t="str">
        <f t="shared" si="284"/>
        <v/>
      </c>
      <c r="BA224" s="18" t="str">
        <f t="shared" si="284"/>
        <v/>
      </c>
      <c r="BB224" s="18" t="str">
        <f t="shared" si="284"/>
        <v/>
      </c>
      <c r="BC224" s="18" t="str">
        <f t="shared" si="284"/>
        <v/>
      </c>
      <c r="BD224" s="18" t="str">
        <f t="shared" si="284"/>
        <v/>
      </c>
      <c r="BE224" s="18" t="str">
        <f t="shared" si="285"/>
        <v/>
      </c>
      <c r="BF224" s="18" t="str">
        <f t="shared" si="285"/>
        <v/>
      </c>
      <c r="BG224" s="18" t="str">
        <f t="shared" si="285"/>
        <v/>
      </c>
      <c r="BH224" s="18" t="str">
        <f t="shared" si="285"/>
        <v/>
      </c>
      <c r="BI224" s="18" t="str">
        <f t="shared" si="284"/>
        <v/>
      </c>
      <c r="BJ224" s="18" t="str">
        <f t="shared" si="284"/>
        <v/>
      </c>
      <c r="BK224" s="18" t="str">
        <f t="shared" si="284"/>
        <v/>
      </c>
      <c r="BL224" s="18" t="str">
        <f t="shared" si="284"/>
        <v/>
      </c>
      <c r="BM224" s="18" t="str">
        <f t="shared" si="284"/>
        <v/>
      </c>
      <c r="BN224" s="8"/>
      <c r="BO224" s="8"/>
      <c r="BP224" s="8"/>
      <c r="BQ224" s="8"/>
      <c r="BR224" s="8"/>
      <c r="BS224" s="8"/>
    </row>
    <row r="225" spans="1:71" x14ac:dyDescent="0.2">
      <c r="A225" s="44" t="s">
        <v>196</v>
      </c>
      <c r="B225" s="32" t="s">
        <v>167</v>
      </c>
      <c r="C225" s="33" t="s">
        <v>107</v>
      </c>
      <c r="D225" s="53">
        <v>225.6</v>
      </c>
      <c r="E225" s="34">
        <v>365</v>
      </c>
      <c r="F225" s="34">
        <v>195</v>
      </c>
      <c r="G225" s="34">
        <v>365</v>
      </c>
      <c r="H225" s="34">
        <f t="shared" si="280"/>
        <v>925</v>
      </c>
      <c r="I225" s="35">
        <f t="shared" si="281"/>
        <v>508.19499999999999</v>
      </c>
      <c r="J225" s="36"/>
      <c r="K225" s="18">
        <f t="shared" si="282"/>
        <v>0</v>
      </c>
      <c r="L225" s="35">
        <f t="shared" si="283"/>
        <v>0</v>
      </c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8"/>
      <c r="AD225" s="6">
        <f t="shared" si="286"/>
        <v>0</v>
      </c>
      <c r="AE225" s="6">
        <f t="shared" si="287"/>
        <v>0</v>
      </c>
      <c r="AF225" s="6">
        <f t="shared" si="288"/>
        <v>0</v>
      </c>
      <c r="AG225" s="6">
        <f t="shared" si="289"/>
        <v>0</v>
      </c>
      <c r="AH225" s="6">
        <f t="shared" si="290"/>
        <v>0</v>
      </c>
      <c r="AI225" s="6">
        <f t="shared" si="291"/>
        <v>0</v>
      </c>
      <c r="AJ225" s="6">
        <f t="shared" si="292"/>
        <v>0</v>
      </c>
      <c r="AK225" s="6">
        <f t="shared" si="293"/>
        <v>0</v>
      </c>
      <c r="AL225" s="6">
        <f t="shared" si="294"/>
        <v>0</v>
      </c>
      <c r="AM225" s="6">
        <f t="shared" si="295"/>
        <v>0</v>
      </c>
      <c r="AN225" s="8"/>
      <c r="AO225" s="6">
        <f t="shared" si="236"/>
        <v>925</v>
      </c>
      <c r="AP225" s="8"/>
      <c r="AQ225" s="6" t="str">
        <f>IF(H225&gt;0,LOOKUP(C225,'counts-boys'!A$1:A$16,'counts-boys'!C$1:C$16),0)</f>
        <v>MC</v>
      </c>
      <c r="AR225" s="6">
        <f t="shared" si="296"/>
        <v>0</v>
      </c>
      <c r="AS225" s="6">
        <f t="shared" si="297"/>
        <v>0</v>
      </c>
      <c r="AT225" s="6">
        <f t="shared" si="298"/>
        <v>0</v>
      </c>
      <c r="AU225" s="6">
        <f t="shared" si="299"/>
        <v>0</v>
      </c>
      <c r="AV225" s="6">
        <f t="shared" si="300"/>
        <v>0</v>
      </c>
      <c r="AW225" s="8"/>
      <c r="AX225" s="18" t="str">
        <f t="shared" si="284"/>
        <v/>
      </c>
      <c r="AY225" s="18" t="str">
        <f t="shared" si="284"/>
        <v/>
      </c>
      <c r="AZ225" s="18" t="str">
        <f t="shared" si="284"/>
        <v/>
      </c>
      <c r="BA225" s="18" t="str">
        <f t="shared" si="284"/>
        <v/>
      </c>
      <c r="BB225" s="18" t="str">
        <f t="shared" si="284"/>
        <v/>
      </c>
      <c r="BC225" s="18" t="str">
        <f t="shared" si="284"/>
        <v/>
      </c>
      <c r="BD225" s="18" t="str">
        <f t="shared" si="284"/>
        <v/>
      </c>
      <c r="BE225" s="18" t="str">
        <f t="shared" si="285"/>
        <v/>
      </c>
      <c r="BF225" s="18">
        <f t="shared" si="285"/>
        <v>0</v>
      </c>
      <c r="BG225" s="18" t="str">
        <f t="shared" si="285"/>
        <v/>
      </c>
      <c r="BH225" s="18" t="str">
        <f t="shared" si="285"/>
        <v/>
      </c>
      <c r="BI225" s="18" t="str">
        <f t="shared" si="284"/>
        <v/>
      </c>
      <c r="BJ225" s="18" t="str">
        <f t="shared" si="284"/>
        <v/>
      </c>
      <c r="BK225" s="18" t="str">
        <f t="shared" si="284"/>
        <v/>
      </c>
      <c r="BL225" s="18" t="str">
        <f t="shared" si="284"/>
        <v/>
      </c>
      <c r="BM225" s="18" t="str">
        <f t="shared" si="284"/>
        <v/>
      </c>
      <c r="BN225" s="8"/>
      <c r="BO225" s="8"/>
      <c r="BP225" s="8"/>
      <c r="BQ225" s="8"/>
      <c r="BR225" s="8"/>
      <c r="BS225" s="8"/>
    </row>
    <row r="226" spans="1:71" x14ac:dyDescent="0.2">
      <c r="A226" s="44"/>
      <c r="B226" s="32" t="s">
        <v>156</v>
      </c>
      <c r="C226" s="33" t="s">
        <v>106</v>
      </c>
      <c r="D226" s="53">
        <v>230.4</v>
      </c>
      <c r="E226" s="34">
        <v>350</v>
      </c>
      <c r="F226" s="34">
        <v>210</v>
      </c>
      <c r="G226" s="34">
        <v>365</v>
      </c>
      <c r="H226" s="34">
        <f t="shared" ref="H226:H235" si="301">SUM(E226:G226)</f>
        <v>925</v>
      </c>
      <c r="I226" s="35">
        <f t="shared" si="281"/>
        <v>504.03250000000003</v>
      </c>
      <c r="J226" s="36"/>
      <c r="K226" s="18">
        <f t="shared" si="282"/>
        <v>0</v>
      </c>
      <c r="L226" s="35">
        <f t="shared" si="283"/>
        <v>0</v>
      </c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8"/>
      <c r="AD226" s="6">
        <f t="shared" si="286"/>
        <v>0</v>
      </c>
      <c r="AE226" s="6">
        <f t="shared" si="287"/>
        <v>0</v>
      </c>
      <c r="AF226" s="6">
        <f t="shared" si="288"/>
        <v>0</v>
      </c>
      <c r="AG226" s="6">
        <f t="shared" si="289"/>
        <v>0</v>
      </c>
      <c r="AH226" s="6">
        <f t="shared" si="290"/>
        <v>0</v>
      </c>
      <c r="AI226" s="6">
        <f t="shared" si="291"/>
        <v>0</v>
      </c>
      <c r="AJ226" s="6">
        <f t="shared" si="292"/>
        <v>0</v>
      </c>
      <c r="AK226" s="6">
        <f t="shared" si="293"/>
        <v>0</v>
      </c>
      <c r="AL226" s="6">
        <f t="shared" si="294"/>
        <v>0</v>
      </c>
      <c r="AM226" s="6">
        <f t="shared" si="295"/>
        <v>0</v>
      </c>
      <c r="AN226" s="8"/>
      <c r="AO226" s="6" t="str">
        <f t="shared" si="236"/>
        <v/>
      </c>
      <c r="AP226" s="8"/>
      <c r="AQ226" s="6" t="str">
        <f>IF(H226&gt;0,LOOKUP(C226,'counts-boys'!A$1:A$16,'counts-boys'!C$1:C$16),0)</f>
        <v>CP</v>
      </c>
      <c r="AR226" s="6">
        <f t="shared" si="296"/>
        <v>0</v>
      </c>
      <c r="AS226" s="6">
        <f t="shared" si="297"/>
        <v>0</v>
      </c>
      <c r="AT226" s="6">
        <f t="shared" si="298"/>
        <v>0</v>
      </c>
      <c r="AU226" s="6">
        <f t="shared" si="299"/>
        <v>0</v>
      </c>
      <c r="AV226" s="6">
        <f t="shared" si="300"/>
        <v>0</v>
      </c>
      <c r="AW226" s="8"/>
      <c r="AX226" s="18" t="str">
        <f t="shared" si="284"/>
        <v/>
      </c>
      <c r="AY226" s="18" t="str">
        <f t="shared" si="284"/>
        <v/>
      </c>
      <c r="AZ226" s="18" t="str">
        <f t="shared" si="284"/>
        <v/>
      </c>
      <c r="BA226" s="18" t="str">
        <f t="shared" si="284"/>
        <v/>
      </c>
      <c r="BB226" s="18" t="str">
        <f t="shared" si="284"/>
        <v/>
      </c>
      <c r="BC226" s="18" t="str">
        <f t="shared" si="284"/>
        <v/>
      </c>
      <c r="BD226" s="18" t="str">
        <f t="shared" si="284"/>
        <v/>
      </c>
      <c r="BE226" s="18" t="str">
        <f t="shared" si="285"/>
        <v/>
      </c>
      <c r="BF226" s="18" t="str">
        <f t="shared" si="285"/>
        <v/>
      </c>
      <c r="BG226" s="18" t="str">
        <f t="shared" si="285"/>
        <v/>
      </c>
      <c r="BH226" s="18" t="str">
        <f t="shared" si="285"/>
        <v/>
      </c>
      <c r="BI226" s="18" t="str">
        <f t="shared" si="284"/>
        <v/>
      </c>
      <c r="BJ226" s="18">
        <f t="shared" si="284"/>
        <v>0</v>
      </c>
      <c r="BK226" s="18" t="str">
        <f t="shared" si="284"/>
        <v/>
      </c>
      <c r="BL226" s="18" t="str">
        <f t="shared" si="284"/>
        <v/>
      </c>
      <c r="BM226" s="18" t="str">
        <f t="shared" si="284"/>
        <v/>
      </c>
      <c r="BN226" s="8"/>
      <c r="BO226" s="8"/>
      <c r="BP226" s="8"/>
      <c r="BQ226" s="8"/>
      <c r="BR226" s="8"/>
      <c r="BS226" s="8"/>
    </row>
    <row r="227" spans="1:71" x14ac:dyDescent="0.2">
      <c r="A227" s="8" t="s">
        <v>196</v>
      </c>
      <c r="B227" s="32" t="s">
        <v>161</v>
      </c>
      <c r="C227" s="33" t="s">
        <v>110</v>
      </c>
      <c r="D227" s="53">
        <v>230.9</v>
      </c>
      <c r="E227" s="34">
        <v>405</v>
      </c>
      <c r="F227" s="34">
        <v>165</v>
      </c>
      <c r="G227" s="34">
        <v>365</v>
      </c>
      <c r="H227" s="34">
        <f t="shared" si="301"/>
        <v>935</v>
      </c>
      <c r="I227" s="35">
        <f t="shared" si="281"/>
        <v>509.48150000000004</v>
      </c>
      <c r="J227" s="36"/>
      <c r="K227" s="18">
        <f t="shared" si="282"/>
        <v>0</v>
      </c>
      <c r="L227" s="35">
        <f t="shared" si="283"/>
        <v>0</v>
      </c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8"/>
      <c r="AD227" s="6">
        <f t="shared" si="286"/>
        <v>0</v>
      </c>
      <c r="AE227" s="6">
        <f t="shared" si="287"/>
        <v>0</v>
      </c>
      <c r="AF227" s="6">
        <f t="shared" si="288"/>
        <v>0</v>
      </c>
      <c r="AG227" s="6">
        <f t="shared" si="289"/>
        <v>0</v>
      </c>
      <c r="AH227" s="6">
        <f t="shared" si="290"/>
        <v>0</v>
      </c>
      <c r="AI227" s="6">
        <f t="shared" si="291"/>
        <v>0</v>
      </c>
      <c r="AJ227" s="6">
        <f t="shared" si="292"/>
        <v>0</v>
      </c>
      <c r="AK227" s="6">
        <f t="shared" si="293"/>
        <v>0</v>
      </c>
      <c r="AL227" s="6">
        <f t="shared" si="294"/>
        <v>0</v>
      </c>
      <c r="AM227" s="6">
        <f t="shared" si="295"/>
        <v>0</v>
      </c>
      <c r="AN227" s="8"/>
      <c r="AO227" s="6">
        <f t="shared" si="236"/>
        <v>935</v>
      </c>
      <c r="AP227" s="8"/>
      <c r="AQ227" s="6" t="str">
        <f>IF(H227&gt;0,LOOKUP(C227,'counts-boys'!A$1:A$16,'counts-boys'!C$1:C$16),0)</f>
        <v>ELK</v>
      </c>
      <c r="AR227" s="6">
        <f t="shared" si="296"/>
        <v>0</v>
      </c>
      <c r="AS227" s="6">
        <f t="shared" si="297"/>
        <v>0</v>
      </c>
      <c r="AT227" s="6">
        <f t="shared" si="298"/>
        <v>0</v>
      </c>
      <c r="AU227" s="6">
        <f t="shared" si="299"/>
        <v>0</v>
      </c>
      <c r="AV227" s="6">
        <f t="shared" si="300"/>
        <v>0</v>
      </c>
      <c r="AW227" s="8"/>
      <c r="AX227" s="18" t="str">
        <f t="shared" si="284"/>
        <v/>
      </c>
      <c r="AY227" s="18" t="str">
        <f t="shared" si="284"/>
        <v/>
      </c>
      <c r="AZ227" s="18" t="str">
        <f t="shared" si="284"/>
        <v/>
      </c>
      <c r="BA227" s="18" t="str">
        <f t="shared" si="284"/>
        <v/>
      </c>
      <c r="BB227" s="18" t="str">
        <f t="shared" si="284"/>
        <v/>
      </c>
      <c r="BC227" s="18">
        <f t="shared" si="284"/>
        <v>0</v>
      </c>
      <c r="BD227" s="18" t="str">
        <f t="shared" si="284"/>
        <v/>
      </c>
      <c r="BE227" s="18" t="str">
        <f t="shared" si="285"/>
        <v/>
      </c>
      <c r="BF227" s="18" t="str">
        <f t="shared" si="285"/>
        <v/>
      </c>
      <c r="BG227" s="18" t="str">
        <f t="shared" si="285"/>
        <v/>
      </c>
      <c r="BH227" s="18" t="str">
        <f t="shared" si="285"/>
        <v/>
      </c>
      <c r="BI227" s="18" t="str">
        <f t="shared" si="284"/>
        <v/>
      </c>
      <c r="BJ227" s="18" t="str">
        <f t="shared" si="284"/>
        <v/>
      </c>
      <c r="BK227" s="18" t="str">
        <f t="shared" si="284"/>
        <v/>
      </c>
      <c r="BL227" s="18" t="str">
        <f t="shared" si="284"/>
        <v/>
      </c>
      <c r="BM227" s="18" t="str">
        <f t="shared" si="284"/>
        <v/>
      </c>
      <c r="BN227" s="8"/>
      <c r="BO227" s="8"/>
      <c r="BP227" s="8"/>
      <c r="BQ227" s="8"/>
      <c r="BR227" s="8"/>
      <c r="BS227" s="8"/>
    </row>
    <row r="228" spans="1:71" x14ac:dyDescent="0.2">
      <c r="A228" s="8" t="s">
        <v>196</v>
      </c>
      <c r="B228" s="32" t="s">
        <v>157</v>
      </c>
      <c r="C228" s="33" t="s">
        <v>106</v>
      </c>
      <c r="D228" s="53">
        <v>232.1</v>
      </c>
      <c r="E228" s="34">
        <v>500</v>
      </c>
      <c r="F228" s="34">
        <v>280</v>
      </c>
      <c r="G228" s="34">
        <v>465</v>
      </c>
      <c r="H228" s="34">
        <f t="shared" si="301"/>
        <v>1245</v>
      </c>
      <c r="I228" s="35">
        <f t="shared" si="281"/>
        <v>676.4085</v>
      </c>
      <c r="J228" s="36"/>
      <c r="K228" s="18">
        <f t="shared" si="282"/>
        <v>2</v>
      </c>
      <c r="L228" s="35">
        <f t="shared" si="283"/>
        <v>5</v>
      </c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8"/>
      <c r="AD228" s="6">
        <f t="shared" si="286"/>
        <v>1</v>
      </c>
      <c r="AE228" s="6">
        <f t="shared" si="287"/>
        <v>2</v>
      </c>
      <c r="AF228" s="6">
        <f t="shared" si="288"/>
        <v>3</v>
      </c>
      <c r="AG228" s="6">
        <f t="shared" si="289"/>
        <v>5</v>
      </c>
      <c r="AH228" s="6">
        <f t="shared" si="290"/>
        <v>0</v>
      </c>
      <c r="AI228" s="6">
        <f t="shared" si="291"/>
        <v>2</v>
      </c>
      <c r="AJ228" s="6">
        <f t="shared" si="292"/>
        <v>2</v>
      </c>
      <c r="AK228" s="6">
        <f t="shared" si="293"/>
        <v>0</v>
      </c>
      <c r="AL228" s="6">
        <f t="shared" si="294"/>
        <v>0</v>
      </c>
      <c r="AM228" s="6">
        <f t="shared" si="295"/>
        <v>0</v>
      </c>
      <c r="AN228" s="8"/>
      <c r="AO228" s="6">
        <f t="shared" si="236"/>
        <v>1245</v>
      </c>
      <c r="AP228" s="8"/>
      <c r="AQ228" s="6" t="str">
        <f>IF(H228&gt;0,LOOKUP(C228,'counts-boys'!A$1:A$16,'counts-boys'!C$1:C$16),0)</f>
        <v>CP</v>
      </c>
      <c r="AR228" s="6">
        <f t="shared" si="296"/>
        <v>1</v>
      </c>
      <c r="AS228" s="6">
        <f t="shared" si="297"/>
        <v>2</v>
      </c>
      <c r="AT228" s="6">
        <f t="shared" si="298"/>
        <v>3</v>
      </c>
      <c r="AU228" s="6">
        <f t="shared" si="299"/>
        <v>5</v>
      </c>
      <c r="AV228" s="6">
        <f t="shared" si="300"/>
        <v>0</v>
      </c>
      <c r="AW228" s="8"/>
      <c r="AX228" s="18" t="str">
        <f t="shared" si="284"/>
        <v/>
      </c>
      <c r="AY228" s="18" t="str">
        <f t="shared" si="284"/>
        <v/>
      </c>
      <c r="AZ228" s="18" t="str">
        <f t="shared" si="284"/>
        <v/>
      </c>
      <c r="BA228" s="18" t="str">
        <f t="shared" si="284"/>
        <v/>
      </c>
      <c r="BB228" s="18" t="str">
        <f t="shared" si="284"/>
        <v/>
      </c>
      <c r="BC228" s="18" t="str">
        <f t="shared" si="284"/>
        <v/>
      </c>
      <c r="BD228" s="18" t="str">
        <f t="shared" si="284"/>
        <v/>
      </c>
      <c r="BE228" s="18" t="str">
        <f t="shared" si="285"/>
        <v/>
      </c>
      <c r="BF228" s="18" t="str">
        <f t="shared" si="285"/>
        <v/>
      </c>
      <c r="BG228" s="18" t="str">
        <f t="shared" si="285"/>
        <v/>
      </c>
      <c r="BH228" s="18" t="str">
        <f t="shared" si="285"/>
        <v/>
      </c>
      <c r="BI228" s="18" t="str">
        <f t="shared" si="284"/>
        <v/>
      </c>
      <c r="BJ228" s="18">
        <f t="shared" si="284"/>
        <v>5</v>
      </c>
      <c r="BK228" s="18" t="str">
        <f t="shared" si="284"/>
        <v/>
      </c>
      <c r="BL228" s="18" t="str">
        <f t="shared" si="284"/>
        <v/>
      </c>
      <c r="BM228" s="18" t="str">
        <f t="shared" si="284"/>
        <v/>
      </c>
      <c r="BN228" s="8"/>
      <c r="BO228" s="8"/>
      <c r="BP228" s="8"/>
      <c r="BQ228" s="8"/>
      <c r="BR228" s="8"/>
      <c r="BS228" s="8"/>
    </row>
    <row r="229" spans="1:71" x14ac:dyDescent="0.2">
      <c r="A229" s="44" t="s">
        <v>196</v>
      </c>
      <c r="B229" s="32" t="s">
        <v>240</v>
      </c>
      <c r="C229" s="33" t="s">
        <v>58</v>
      </c>
      <c r="D229" s="53">
        <v>233.8</v>
      </c>
      <c r="E229" s="34">
        <v>370</v>
      </c>
      <c r="F229" s="34">
        <v>230</v>
      </c>
      <c r="G229" s="34">
        <v>505</v>
      </c>
      <c r="H229" s="34">
        <f t="shared" si="301"/>
        <v>1105</v>
      </c>
      <c r="I229" s="35">
        <f t="shared" si="281"/>
        <v>599.57299999999998</v>
      </c>
      <c r="J229" s="36"/>
      <c r="K229" s="18">
        <f t="shared" si="282"/>
        <v>0</v>
      </c>
      <c r="L229" s="35">
        <f t="shared" si="283"/>
        <v>0</v>
      </c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8"/>
      <c r="AD229" s="6">
        <f t="shared" si="286"/>
        <v>0</v>
      </c>
      <c r="AE229" s="6">
        <f t="shared" si="287"/>
        <v>0</v>
      </c>
      <c r="AF229" s="6">
        <f t="shared" si="288"/>
        <v>0</v>
      </c>
      <c r="AG229" s="6">
        <f t="shared" si="289"/>
        <v>0</v>
      </c>
      <c r="AH229" s="6">
        <f t="shared" si="290"/>
        <v>0</v>
      </c>
      <c r="AI229" s="6">
        <f t="shared" si="291"/>
        <v>0</v>
      </c>
      <c r="AJ229" s="6">
        <f t="shared" si="292"/>
        <v>0</v>
      </c>
      <c r="AK229" s="6">
        <f t="shared" si="293"/>
        <v>0</v>
      </c>
      <c r="AL229" s="6">
        <f t="shared" si="294"/>
        <v>0</v>
      </c>
      <c r="AM229" s="6">
        <f t="shared" si="295"/>
        <v>0</v>
      </c>
      <c r="AN229" s="8"/>
      <c r="AO229" s="6">
        <f t="shared" si="236"/>
        <v>1105</v>
      </c>
      <c r="AP229" s="8"/>
      <c r="AQ229" s="6" t="str">
        <f>IF(H229&gt;0,LOOKUP(C229,'counts-boys'!A$1:A$16,'counts-boys'!C$1:C$16),0)</f>
        <v>GI</v>
      </c>
      <c r="AR229" s="6">
        <f t="shared" si="296"/>
        <v>0</v>
      </c>
      <c r="AS229" s="6">
        <f t="shared" si="297"/>
        <v>0</v>
      </c>
      <c r="AT229" s="6">
        <f t="shared" si="298"/>
        <v>0</v>
      </c>
      <c r="AU229" s="6">
        <f t="shared" si="299"/>
        <v>0</v>
      </c>
      <c r="AV229" s="6">
        <f t="shared" si="300"/>
        <v>0</v>
      </c>
      <c r="AW229" s="8"/>
      <c r="AX229" s="18" t="str">
        <f t="shared" si="284"/>
        <v/>
      </c>
      <c r="AY229" s="18" t="str">
        <f t="shared" si="284"/>
        <v/>
      </c>
      <c r="AZ229" s="18" t="str">
        <f t="shared" si="284"/>
        <v/>
      </c>
      <c r="BA229" s="18" t="str">
        <f t="shared" si="284"/>
        <v/>
      </c>
      <c r="BB229" s="18" t="str">
        <f t="shared" si="284"/>
        <v/>
      </c>
      <c r="BC229" s="18" t="str">
        <f t="shared" si="284"/>
        <v/>
      </c>
      <c r="BD229" s="18">
        <f t="shared" si="284"/>
        <v>0</v>
      </c>
      <c r="BE229" s="18" t="str">
        <f t="shared" si="285"/>
        <v/>
      </c>
      <c r="BF229" s="18" t="str">
        <f t="shared" si="285"/>
        <v/>
      </c>
      <c r="BG229" s="18" t="str">
        <f t="shared" si="285"/>
        <v/>
      </c>
      <c r="BH229" s="18" t="str">
        <f t="shared" si="285"/>
        <v/>
      </c>
      <c r="BI229" s="18" t="str">
        <f t="shared" si="284"/>
        <v/>
      </c>
      <c r="BJ229" s="18" t="str">
        <f t="shared" si="284"/>
        <v/>
      </c>
      <c r="BK229" s="18" t="str">
        <f t="shared" si="284"/>
        <v/>
      </c>
      <c r="BL229" s="18" t="str">
        <f t="shared" si="284"/>
        <v/>
      </c>
      <c r="BM229" s="18" t="str">
        <f t="shared" si="284"/>
        <v/>
      </c>
      <c r="BN229" s="8"/>
      <c r="BO229" s="8"/>
      <c r="BP229" s="8"/>
      <c r="BQ229" s="8"/>
      <c r="BR229" s="8"/>
      <c r="BS229" s="8"/>
    </row>
    <row r="230" spans="1:71" x14ac:dyDescent="0.2">
      <c r="A230" s="8"/>
      <c r="B230" s="32" t="s">
        <v>166</v>
      </c>
      <c r="C230" s="45" t="s">
        <v>106</v>
      </c>
      <c r="D230" s="53">
        <v>235.8</v>
      </c>
      <c r="E230" s="34">
        <v>235</v>
      </c>
      <c r="F230" s="34">
        <v>175</v>
      </c>
      <c r="G230" s="34">
        <v>300</v>
      </c>
      <c r="H230" s="34">
        <f t="shared" si="301"/>
        <v>710</v>
      </c>
      <c r="I230" s="35">
        <f t="shared" si="281"/>
        <v>384.18100000000004</v>
      </c>
      <c r="J230" s="36"/>
      <c r="K230" s="18">
        <f t="shared" si="282"/>
        <v>0</v>
      </c>
      <c r="L230" s="35">
        <f t="shared" si="283"/>
        <v>0</v>
      </c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8"/>
      <c r="AD230" s="6">
        <f t="shared" si="286"/>
        <v>0</v>
      </c>
      <c r="AE230" s="6">
        <f t="shared" si="287"/>
        <v>0</v>
      </c>
      <c r="AF230" s="6">
        <f t="shared" si="288"/>
        <v>0</v>
      </c>
      <c r="AG230" s="6">
        <f t="shared" si="289"/>
        <v>0</v>
      </c>
      <c r="AH230" s="6">
        <f t="shared" si="290"/>
        <v>0</v>
      </c>
      <c r="AI230" s="6">
        <f t="shared" si="291"/>
        <v>0</v>
      </c>
      <c r="AJ230" s="6">
        <f t="shared" si="292"/>
        <v>0</v>
      </c>
      <c r="AK230" s="6">
        <f t="shared" si="293"/>
        <v>0</v>
      </c>
      <c r="AL230" s="6">
        <f t="shared" si="294"/>
        <v>0</v>
      </c>
      <c r="AM230" s="6">
        <f t="shared" si="295"/>
        <v>0</v>
      </c>
      <c r="AN230" s="8"/>
      <c r="AO230" s="6" t="str">
        <f t="shared" si="236"/>
        <v/>
      </c>
      <c r="AP230" s="8"/>
      <c r="AQ230" s="6" t="str">
        <f>IF(H230&gt;0,LOOKUP(C230,'counts-boys'!A$1:A$16,'counts-boys'!C$1:C$16),0)</f>
        <v>CP</v>
      </c>
      <c r="AR230" s="6">
        <f t="shared" si="296"/>
        <v>0</v>
      </c>
      <c r="AS230" s="6">
        <f t="shared" si="297"/>
        <v>0</v>
      </c>
      <c r="AT230" s="6">
        <f t="shared" si="298"/>
        <v>0</v>
      </c>
      <c r="AU230" s="6">
        <f t="shared" si="299"/>
        <v>0</v>
      </c>
      <c r="AV230" s="6">
        <f t="shared" si="300"/>
        <v>0</v>
      </c>
      <c r="AW230" s="8"/>
      <c r="AX230" s="18" t="str">
        <f t="shared" si="284"/>
        <v/>
      </c>
      <c r="AY230" s="18" t="str">
        <f t="shared" si="284"/>
        <v/>
      </c>
      <c r="AZ230" s="18" t="str">
        <f t="shared" si="284"/>
        <v/>
      </c>
      <c r="BA230" s="18" t="str">
        <f t="shared" si="284"/>
        <v/>
      </c>
      <c r="BB230" s="18" t="str">
        <f t="shared" si="284"/>
        <v/>
      </c>
      <c r="BC230" s="18" t="str">
        <f t="shared" si="284"/>
        <v/>
      </c>
      <c r="BD230" s="18" t="str">
        <f t="shared" si="284"/>
        <v/>
      </c>
      <c r="BE230" s="18" t="str">
        <f t="shared" si="285"/>
        <v/>
      </c>
      <c r="BF230" s="18" t="str">
        <f t="shared" si="285"/>
        <v/>
      </c>
      <c r="BG230" s="18" t="str">
        <f t="shared" si="285"/>
        <v/>
      </c>
      <c r="BH230" s="18" t="str">
        <f t="shared" si="285"/>
        <v/>
      </c>
      <c r="BI230" s="18" t="str">
        <f t="shared" si="284"/>
        <v/>
      </c>
      <c r="BJ230" s="18">
        <f t="shared" si="284"/>
        <v>0</v>
      </c>
      <c r="BK230" s="18" t="str">
        <f t="shared" si="284"/>
        <v/>
      </c>
      <c r="BL230" s="18" t="str">
        <f t="shared" si="284"/>
        <v/>
      </c>
      <c r="BM230" s="18" t="str">
        <f t="shared" si="284"/>
        <v/>
      </c>
      <c r="BN230" s="8"/>
      <c r="BO230" s="8"/>
      <c r="BP230" s="8"/>
      <c r="BQ230" s="8"/>
      <c r="BR230" s="8"/>
      <c r="BS230" s="8"/>
    </row>
    <row r="231" spans="1:71" x14ac:dyDescent="0.2">
      <c r="A231" s="8"/>
      <c r="B231" s="32" t="s">
        <v>164</v>
      </c>
      <c r="C231" s="45" t="s">
        <v>45</v>
      </c>
      <c r="D231" s="53">
        <v>237</v>
      </c>
      <c r="E231" s="34">
        <v>360</v>
      </c>
      <c r="F231" s="34">
        <v>200</v>
      </c>
      <c r="G231" s="34">
        <v>370</v>
      </c>
      <c r="H231" s="34">
        <f t="shared" si="301"/>
        <v>930</v>
      </c>
      <c r="I231" s="35">
        <f t="shared" si="281"/>
        <v>502.01399999999995</v>
      </c>
      <c r="J231" s="36"/>
      <c r="K231" s="18">
        <f t="shared" si="282"/>
        <v>0</v>
      </c>
      <c r="L231" s="35">
        <f t="shared" si="283"/>
        <v>0</v>
      </c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8"/>
      <c r="AD231" s="6">
        <f t="shared" si="286"/>
        <v>0</v>
      </c>
      <c r="AE231" s="6">
        <f t="shared" si="287"/>
        <v>0</v>
      </c>
      <c r="AF231" s="6">
        <f t="shared" si="288"/>
        <v>0</v>
      </c>
      <c r="AG231" s="6">
        <f t="shared" si="289"/>
        <v>0</v>
      </c>
      <c r="AH231" s="6">
        <f t="shared" si="290"/>
        <v>0</v>
      </c>
      <c r="AI231" s="6">
        <f t="shared" si="291"/>
        <v>0</v>
      </c>
      <c r="AJ231" s="6">
        <f t="shared" si="292"/>
        <v>0</v>
      </c>
      <c r="AK231" s="6">
        <f t="shared" si="293"/>
        <v>0</v>
      </c>
      <c r="AL231" s="6">
        <f t="shared" si="294"/>
        <v>0</v>
      </c>
      <c r="AM231" s="6">
        <f t="shared" si="295"/>
        <v>0</v>
      </c>
      <c r="AN231" s="8"/>
      <c r="AO231" s="6" t="str">
        <f t="shared" si="236"/>
        <v/>
      </c>
      <c r="AP231" s="8"/>
      <c r="AQ231" s="6" t="str">
        <f>IF(H231&gt;0,LOOKUP(C231,'counts-boys'!A$1:A$16,'counts-boys'!C$1:C$16),0)</f>
        <v>LEX</v>
      </c>
      <c r="AR231" s="6">
        <f t="shared" si="296"/>
        <v>0</v>
      </c>
      <c r="AS231" s="6">
        <f t="shared" si="297"/>
        <v>0</v>
      </c>
      <c r="AT231" s="6">
        <f t="shared" si="298"/>
        <v>0</v>
      </c>
      <c r="AU231" s="6">
        <f t="shared" si="299"/>
        <v>0</v>
      </c>
      <c r="AV231" s="6">
        <f t="shared" si="300"/>
        <v>0</v>
      </c>
      <c r="AW231" s="8"/>
      <c r="AX231" s="18" t="str">
        <f t="shared" si="284"/>
        <v/>
      </c>
      <c r="AY231" s="18" t="str">
        <f t="shared" si="284"/>
        <v/>
      </c>
      <c r="AZ231" s="18" t="str">
        <f t="shared" si="284"/>
        <v/>
      </c>
      <c r="BA231" s="18" t="str">
        <f t="shared" si="284"/>
        <v/>
      </c>
      <c r="BB231" s="18" t="str">
        <f t="shared" si="284"/>
        <v/>
      </c>
      <c r="BC231" s="18" t="str">
        <f t="shared" si="284"/>
        <v/>
      </c>
      <c r="BD231" s="18" t="str">
        <f t="shared" si="284"/>
        <v/>
      </c>
      <c r="BE231" s="18">
        <f t="shared" si="285"/>
        <v>0</v>
      </c>
      <c r="BF231" s="18" t="str">
        <f t="shared" si="285"/>
        <v/>
      </c>
      <c r="BG231" s="18" t="str">
        <f t="shared" si="285"/>
        <v/>
      </c>
      <c r="BH231" s="18" t="str">
        <f t="shared" si="285"/>
        <v/>
      </c>
      <c r="BI231" s="18" t="str">
        <f t="shared" si="284"/>
        <v/>
      </c>
      <c r="BJ231" s="18" t="str">
        <f t="shared" si="284"/>
        <v/>
      </c>
      <c r="BK231" s="18" t="str">
        <f t="shared" si="284"/>
        <v/>
      </c>
      <c r="BL231" s="18" t="str">
        <f t="shared" si="284"/>
        <v/>
      </c>
      <c r="BM231" s="18" t="str">
        <f t="shared" si="284"/>
        <v/>
      </c>
      <c r="BN231" s="8"/>
      <c r="BO231" s="8"/>
      <c r="BP231" s="8"/>
      <c r="BQ231" s="8"/>
      <c r="BR231" s="8"/>
      <c r="BS231" s="8"/>
    </row>
    <row r="232" spans="1:71" x14ac:dyDescent="0.2">
      <c r="A232" s="8" t="s">
        <v>196</v>
      </c>
      <c r="B232" s="32" t="s">
        <v>273</v>
      </c>
      <c r="C232" s="45" t="s">
        <v>109</v>
      </c>
      <c r="D232" s="53">
        <v>237.3</v>
      </c>
      <c r="E232" s="34">
        <v>405</v>
      </c>
      <c r="F232" s="34">
        <v>255</v>
      </c>
      <c r="G232" s="34">
        <v>495</v>
      </c>
      <c r="H232" s="34">
        <f t="shared" si="301"/>
        <v>1155</v>
      </c>
      <c r="I232" s="35">
        <f t="shared" si="281"/>
        <v>623.46899999999994</v>
      </c>
      <c r="J232" s="36"/>
      <c r="K232" s="18">
        <f t="shared" si="282"/>
        <v>5</v>
      </c>
      <c r="L232" s="35">
        <f t="shared" si="283"/>
        <v>1</v>
      </c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8"/>
      <c r="AD232" s="6">
        <f t="shared" si="286"/>
        <v>1</v>
      </c>
      <c r="AE232" s="6">
        <f t="shared" si="287"/>
        <v>0</v>
      </c>
      <c r="AF232" s="6">
        <f t="shared" si="288"/>
        <v>0</v>
      </c>
      <c r="AG232" s="6">
        <f t="shared" si="289"/>
        <v>0</v>
      </c>
      <c r="AH232" s="6">
        <f t="shared" si="290"/>
        <v>0</v>
      </c>
      <c r="AI232" s="6">
        <f t="shared" si="291"/>
        <v>5</v>
      </c>
      <c r="AJ232" s="6">
        <f t="shared" si="292"/>
        <v>5</v>
      </c>
      <c r="AK232" s="6">
        <f t="shared" si="293"/>
        <v>5</v>
      </c>
      <c r="AL232" s="6">
        <f t="shared" si="294"/>
        <v>5</v>
      </c>
      <c r="AM232" s="6">
        <f t="shared" si="295"/>
        <v>5</v>
      </c>
      <c r="AN232" s="8"/>
      <c r="AO232" s="6">
        <f t="shared" si="236"/>
        <v>1155</v>
      </c>
      <c r="AP232" s="8"/>
      <c r="AQ232" s="6" t="str">
        <f>IF(H232&gt;0,LOOKUP(C232,'counts-boys'!A$1:A$16,'counts-boys'!C$1:C$16),0)</f>
        <v>PLV</v>
      </c>
      <c r="AR232" s="6">
        <f t="shared" si="296"/>
        <v>1</v>
      </c>
      <c r="AS232" s="6">
        <f t="shared" si="297"/>
        <v>0</v>
      </c>
      <c r="AT232" s="6">
        <f t="shared" si="298"/>
        <v>0</v>
      </c>
      <c r="AU232" s="6">
        <f t="shared" si="299"/>
        <v>0</v>
      </c>
      <c r="AV232" s="6">
        <f t="shared" si="300"/>
        <v>0</v>
      </c>
      <c r="AW232" s="8"/>
      <c r="AX232" s="18" t="str">
        <f t="shared" si="284"/>
        <v/>
      </c>
      <c r="AY232" s="18" t="str">
        <f t="shared" si="284"/>
        <v/>
      </c>
      <c r="AZ232" s="18" t="str">
        <f t="shared" si="284"/>
        <v/>
      </c>
      <c r="BA232" s="18" t="str">
        <f t="shared" si="284"/>
        <v/>
      </c>
      <c r="BB232" s="18" t="str">
        <f t="shared" si="284"/>
        <v/>
      </c>
      <c r="BC232" s="18" t="str">
        <f t="shared" si="284"/>
        <v/>
      </c>
      <c r="BD232" s="18" t="str">
        <f t="shared" si="284"/>
        <v/>
      </c>
      <c r="BE232" s="18" t="str">
        <f t="shared" si="285"/>
        <v/>
      </c>
      <c r="BF232" s="18" t="str">
        <f t="shared" si="285"/>
        <v/>
      </c>
      <c r="BG232" s="18" t="str">
        <f t="shared" si="285"/>
        <v/>
      </c>
      <c r="BH232" s="18" t="str">
        <f t="shared" si="285"/>
        <v/>
      </c>
      <c r="BI232" s="18">
        <f t="shared" si="284"/>
        <v>1</v>
      </c>
      <c r="BJ232" s="18" t="str">
        <f t="shared" si="284"/>
        <v/>
      </c>
      <c r="BK232" s="18" t="str">
        <f t="shared" si="284"/>
        <v/>
      </c>
      <c r="BL232" s="18" t="str">
        <f t="shared" si="284"/>
        <v/>
      </c>
      <c r="BM232" s="18" t="str">
        <f t="shared" si="284"/>
        <v/>
      </c>
      <c r="BN232" s="8"/>
      <c r="BO232" s="8"/>
      <c r="BP232" s="8"/>
      <c r="BQ232" s="8"/>
      <c r="BR232" s="8"/>
      <c r="BS232" s="8"/>
    </row>
    <row r="233" spans="1:71" ht="13.5" thickBot="1" x14ac:dyDescent="0.25">
      <c r="A233" s="8" t="s">
        <v>196</v>
      </c>
      <c r="B233" s="32" t="s">
        <v>84</v>
      </c>
      <c r="C233" s="45" t="s">
        <v>58</v>
      </c>
      <c r="D233" s="53">
        <v>239.6</v>
      </c>
      <c r="E233" s="34">
        <v>550</v>
      </c>
      <c r="F233" s="34">
        <v>320</v>
      </c>
      <c r="G233" s="34">
        <v>640</v>
      </c>
      <c r="H233" s="34">
        <f t="shared" si="301"/>
        <v>1510</v>
      </c>
      <c r="I233" s="35">
        <f t="shared" si="281"/>
        <v>813.13499999999999</v>
      </c>
      <c r="J233" s="36"/>
      <c r="K233" s="18">
        <f t="shared" si="282"/>
        <v>1</v>
      </c>
      <c r="L233" s="35">
        <f t="shared" si="283"/>
        <v>7</v>
      </c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8"/>
      <c r="AD233" s="6">
        <f t="shared" si="286"/>
        <v>1</v>
      </c>
      <c r="AE233" s="6">
        <f t="shared" si="287"/>
        <v>2</v>
      </c>
      <c r="AF233" s="6">
        <f t="shared" si="288"/>
        <v>3</v>
      </c>
      <c r="AG233" s="6">
        <f t="shared" si="289"/>
        <v>5</v>
      </c>
      <c r="AH233" s="6">
        <f t="shared" si="290"/>
        <v>7</v>
      </c>
      <c r="AI233" s="6">
        <f t="shared" si="291"/>
        <v>1</v>
      </c>
      <c r="AJ233" s="6">
        <f t="shared" si="292"/>
        <v>0</v>
      </c>
      <c r="AK233" s="6">
        <f t="shared" si="293"/>
        <v>0</v>
      </c>
      <c r="AL233" s="6">
        <f t="shared" si="294"/>
        <v>0</v>
      </c>
      <c r="AM233" s="6">
        <f t="shared" si="295"/>
        <v>0</v>
      </c>
      <c r="AN233" s="8"/>
      <c r="AO233" s="6">
        <f t="shared" si="236"/>
        <v>1510</v>
      </c>
      <c r="AP233" s="8"/>
      <c r="AQ233" s="6" t="str">
        <f>IF(H233&gt;0,LOOKUP(C233,'counts-boys'!A$1:A$16,'counts-boys'!C$1:C$16),0)</f>
        <v>GI</v>
      </c>
      <c r="AR233" s="6">
        <f t="shared" si="296"/>
        <v>1</v>
      </c>
      <c r="AS233" s="6">
        <f t="shared" si="297"/>
        <v>2</v>
      </c>
      <c r="AT233" s="6">
        <f t="shared" si="298"/>
        <v>3</v>
      </c>
      <c r="AU233" s="6">
        <f t="shared" si="299"/>
        <v>5</v>
      </c>
      <c r="AV233" s="6">
        <f t="shared" si="300"/>
        <v>7</v>
      </c>
      <c r="AW233" s="8"/>
      <c r="AX233" s="18" t="str">
        <f t="shared" si="284"/>
        <v/>
      </c>
      <c r="AY233" s="18" t="str">
        <f t="shared" si="284"/>
        <v/>
      </c>
      <c r="AZ233" s="18" t="str">
        <f t="shared" si="284"/>
        <v/>
      </c>
      <c r="BA233" s="18" t="str">
        <f t="shared" si="284"/>
        <v/>
      </c>
      <c r="BB233" s="18" t="str">
        <f t="shared" si="284"/>
        <v/>
      </c>
      <c r="BC233" s="18" t="str">
        <f t="shared" si="284"/>
        <v/>
      </c>
      <c r="BD233" s="18">
        <f t="shared" si="284"/>
        <v>7</v>
      </c>
      <c r="BE233" s="18" t="str">
        <f t="shared" si="285"/>
        <v/>
      </c>
      <c r="BF233" s="18" t="str">
        <f t="shared" si="285"/>
        <v/>
      </c>
      <c r="BG233" s="18" t="str">
        <f t="shared" si="285"/>
        <v/>
      </c>
      <c r="BH233" s="18" t="str">
        <f t="shared" si="285"/>
        <v/>
      </c>
      <c r="BI233" s="18" t="str">
        <f t="shared" si="284"/>
        <v/>
      </c>
      <c r="BJ233" s="18" t="str">
        <f t="shared" si="284"/>
        <v/>
      </c>
      <c r="BK233" s="18" t="str">
        <f t="shared" si="284"/>
        <v/>
      </c>
      <c r="BL233" s="18" t="str">
        <f t="shared" si="284"/>
        <v/>
      </c>
      <c r="BM233" s="18" t="str">
        <f t="shared" si="284"/>
        <v/>
      </c>
      <c r="BN233" s="8"/>
      <c r="BO233" s="8"/>
      <c r="BP233" s="8"/>
      <c r="BQ233" s="8"/>
      <c r="BR233" s="8"/>
      <c r="BS233" s="8"/>
    </row>
    <row r="234" spans="1:71" hidden="1" x14ac:dyDescent="0.2">
      <c r="A234" s="8"/>
      <c r="B234" s="32"/>
      <c r="C234" s="45"/>
      <c r="D234" s="53"/>
      <c r="E234" s="34"/>
      <c r="F234" s="34"/>
      <c r="G234" s="34"/>
      <c r="H234" s="34">
        <f t="shared" si="301"/>
        <v>0</v>
      </c>
      <c r="I234" s="35">
        <f t="shared" si="281"/>
        <v>0</v>
      </c>
      <c r="J234" s="36"/>
      <c r="K234" s="18">
        <f t="shared" si="282"/>
        <v>0</v>
      </c>
      <c r="L234" s="35">
        <f t="shared" si="283"/>
        <v>0</v>
      </c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8"/>
      <c r="AD234" s="6">
        <f t="shared" si="286"/>
        <v>0</v>
      </c>
      <c r="AE234" s="6">
        <f t="shared" si="287"/>
        <v>0</v>
      </c>
      <c r="AF234" s="6">
        <f t="shared" si="288"/>
        <v>0</v>
      </c>
      <c r="AG234" s="6">
        <f t="shared" si="289"/>
        <v>0</v>
      </c>
      <c r="AH234" s="6">
        <f t="shared" si="290"/>
        <v>0</v>
      </c>
      <c r="AI234" s="6">
        <f t="shared" si="291"/>
        <v>0</v>
      </c>
      <c r="AJ234" s="6">
        <f t="shared" si="292"/>
        <v>0</v>
      </c>
      <c r="AK234" s="6">
        <f t="shared" si="293"/>
        <v>0</v>
      </c>
      <c r="AL234" s="6">
        <f t="shared" si="294"/>
        <v>0</v>
      </c>
      <c r="AM234" s="6">
        <f t="shared" si="295"/>
        <v>0</v>
      </c>
      <c r="AN234" s="8"/>
      <c r="AO234" s="6" t="str">
        <f t="shared" si="236"/>
        <v/>
      </c>
      <c r="AP234" s="8"/>
      <c r="AQ234" s="6">
        <f>IF(H234&gt;0,LOOKUP(C234,'counts-boys'!A$1:A$16,'counts-boys'!C$1:C$16),0)</f>
        <v>0</v>
      </c>
      <c r="AR234" s="6">
        <f t="shared" si="296"/>
        <v>0</v>
      </c>
      <c r="AS234" s="6">
        <f t="shared" si="297"/>
        <v>0</v>
      </c>
      <c r="AT234" s="6">
        <f t="shared" si="298"/>
        <v>0</v>
      </c>
      <c r="AU234" s="6">
        <f t="shared" si="299"/>
        <v>0</v>
      </c>
      <c r="AV234" s="6">
        <f t="shared" si="300"/>
        <v>0</v>
      </c>
      <c r="AW234" s="8"/>
      <c r="AX234" s="18" t="str">
        <f t="shared" si="284"/>
        <v/>
      </c>
      <c r="AY234" s="18" t="str">
        <f t="shared" si="284"/>
        <v/>
      </c>
      <c r="AZ234" s="18" t="str">
        <f t="shared" si="284"/>
        <v/>
      </c>
      <c r="BA234" s="18" t="str">
        <f t="shared" si="284"/>
        <v/>
      </c>
      <c r="BB234" s="18" t="str">
        <f t="shared" si="284"/>
        <v/>
      </c>
      <c r="BC234" s="18" t="str">
        <f t="shared" si="284"/>
        <v/>
      </c>
      <c r="BD234" s="18" t="str">
        <f t="shared" si="284"/>
        <v/>
      </c>
      <c r="BE234" s="18" t="str">
        <f t="shared" si="285"/>
        <v/>
      </c>
      <c r="BF234" s="18" t="str">
        <f t="shared" si="285"/>
        <v/>
      </c>
      <c r="BG234" s="18" t="str">
        <f t="shared" si="285"/>
        <v/>
      </c>
      <c r="BH234" s="18" t="str">
        <f t="shared" si="285"/>
        <v/>
      </c>
      <c r="BI234" s="18" t="str">
        <f t="shared" si="284"/>
        <v/>
      </c>
      <c r="BJ234" s="18" t="str">
        <f t="shared" si="284"/>
        <v/>
      </c>
      <c r="BK234" s="18" t="str">
        <f t="shared" si="284"/>
        <v/>
      </c>
      <c r="BL234" s="18" t="str">
        <f t="shared" si="284"/>
        <v/>
      </c>
      <c r="BM234" s="18" t="str">
        <f t="shared" si="284"/>
        <v/>
      </c>
      <c r="BN234" s="8"/>
      <c r="BO234" s="8"/>
      <c r="BP234" s="8"/>
      <c r="BQ234" s="8"/>
      <c r="BR234" s="8"/>
      <c r="BS234" s="8"/>
    </row>
    <row r="235" spans="1:71" hidden="1" x14ac:dyDescent="0.2">
      <c r="A235" s="8"/>
      <c r="B235" s="32"/>
      <c r="C235" s="45"/>
      <c r="D235" s="53"/>
      <c r="E235" s="34"/>
      <c r="F235" s="34"/>
      <c r="G235" s="34"/>
      <c r="H235" s="34">
        <f t="shared" si="301"/>
        <v>0</v>
      </c>
      <c r="I235" s="35">
        <f t="shared" si="281"/>
        <v>0</v>
      </c>
      <c r="J235" s="36"/>
      <c r="K235" s="18">
        <f t="shared" si="282"/>
        <v>0</v>
      </c>
      <c r="L235" s="35">
        <f t="shared" si="283"/>
        <v>0</v>
      </c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8"/>
      <c r="AD235" s="6">
        <f t="shared" si="286"/>
        <v>0</v>
      </c>
      <c r="AE235" s="6">
        <f t="shared" si="287"/>
        <v>0</v>
      </c>
      <c r="AF235" s="6">
        <f t="shared" si="288"/>
        <v>0</v>
      </c>
      <c r="AG235" s="6">
        <f t="shared" si="289"/>
        <v>0</v>
      </c>
      <c r="AH235" s="6">
        <f t="shared" si="290"/>
        <v>0</v>
      </c>
      <c r="AI235" s="6">
        <f t="shared" si="291"/>
        <v>0</v>
      </c>
      <c r="AJ235" s="6">
        <f t="shared" si="292"/>
        <v>0</v>
      </c>
      <c r="AK235" s="6">
        <f t="shared" si="293"/>
        <v>0</v>
      </c>
      <c r="AL235" s="6">
        <f t="shared" si="294"/>
        <v>0</v>
      </c>
      <c r="AM235" s="6">
        <f t="shared" si="295"/>
        <v>0</v>
      </c>
      <c r="AN235" s="8"/>
      <c r="AO235" s="6" t="str">
        <f t="shared" si="236"/>
        <v/>
      </c>
      <c r="AP235" s="8"/>
      <c r="AQ235" s="6">
        <f>IF(H235&gt;0,LOOKUP(C235,'counts-boys'!A$1:A$16,'counts-boys'!C$1:C$16),0)</f>
        <v>0</v>
      </c>
      <c r="AR235" s="6">
        <f t="shared" si="296"/>
        <v>0</v>
      </c>
      <c r="AS235" s="6">
        <f t="shared" si="297"/>
        <v>0</v>
      </c>
      <c r="AT235" s="6">
        <f t="shared" si="298"/>
        <v>0</v>
      </c>
      <c r="AU235" s="6">
        <f t="shared" si="299"/>
        <v>0</v>
      </c>
      <c r="AV235" s="6">
        <f t="shared" si="300"/>
        <v>0</v>
      </c>
      <c r="AW235" s="8"/>
      <c r="AX235" s="18" t="str">
        <f t="shared" si="284"/>
        <v/>
      </c>
      <c r="AY235" s="18" t="str">
        <f t="shared" si="284"/>
        <v/>
      </c>
      <c r="AZ235" s="18" t="str">
        <f t="shared" si="284"/>
        <v/>
      </c>
      <c r="BA235" s="18" t="str">
        <f t="shared" si="284"/>
        <v/>
      </c>
      <c r="BB235" s="18" t="str">
        <f t="shared" si="284"/>
        <v/>
      </c>
      <c r="BC235" s="18" t="str">
        <f t="shared" si="284"/>
        <v/>
      </c>
      <c r="BD235" s="18" t="str">
        <f t="shared" si="284"/>
        <v/>
      </c>
      <c r="BE235" s="18" t="str">
        <f t="shared" si="285"/>
        <v/>
      </c>
      <c r="BF235" s="18" t="str">
        <f t="shared" si="285"/>
        <v/>
      </c>
      <c r="BG235" s="18" t="str">
        <f t="shared" si="285"/>
        <v/>
      </c>
      <c r="BH235" s="18" t="str">
        <f t="shared" si="285"/>
        <v/>
      </c>
      <c r="BI235" s="18" t="str">
        <f t="shared" si="284"/>
        <v/>
      </c>
      <c r="BJ235" s="18" t="str">
        <f t="shared" si="284"/>
        <v/>
      </c>
      <c r="BK235" s="18" t="str">
        <f t="shared" si="284"/>
        <v/>
      </c>
      <c r="BL235" s="18" t="str">
        <f t="shared" si="284"/>
        <v/>
      </c>
      <c r="BM235" s="18" t="str">
        <f t="shared" si="284"/>
        <v/>
      </c>
      <c r="BN235" s="8"/>
      <c r="BO235" s="8"/>
      <c r="BP235" s="8"/>
      <c r="BQ235" s="8"/>
      <c r="BR235" s="8"/>
      <c r="BS235" s="8"/>
    </row>
    <row r="236" spans="1:71" hidden="1" x14ac:dyDescent="0.2">
      <c r="A236" s="8"/>
      <c r="B236" s="32"/>
      <c r="C236" s="45"/>
      <c r="D236" s="53"/>
      <c r="E236" s="34"/>
      <c r="F236" s="34"/>
      <c r="G236" s="34"/>
      <c r="H236" s="34">
        <f t="shared" ref="H236:H237" si="302">SUM(G236:G236)</f>
        <v>0</v>
      </c>
      <c r="I236" s="35">
        <f>IF(H236&gt;0,LOOKUP(#REF!,$B$274:$B$546,$C$274:$C$546),0)*H236</f>
        <v>0</v>
      </c>
      <c r="J236" s="36"/>
      <c r="K236" s="18">
        <f t="shared" si="282"/>
        <v>0</v>
      </c>
      <c r="L236" s="35">
        <f t="shared" si="283"/>
        <v>0</v>
      </c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8"/>
      <c r="AD236" s="6">
        <f t="shared" si="286"/>
        <v>0</v>
      </c>
      <c r="AE236" s="6">
        <f t="shared" si="287"/>
        <v>0</v>
      </c>
      <c r="AF236" s="6">
        <f t="shared" si="288"/>
        <v>0</v>
      </c>
      <c r="AG236" s="6">
        <f t="shared" si="289"/>
        <v>0</v>
      </c>
      <c r="AH236" s="6">
        <f t="shared" si="290"/>
        <v>0</v>
      </c>
      <c r="AI236" s="6">
        <f t="shared" si="291"/>
        <v>0</v>
      </c>
      <c r="AJ236" s="6">
        <f t="shared" si="292"/>
        <v>0</v>
      </c>
      <c r="AK236" s="6">
        <f t="shared" si="293"/>
        <v>0</v>
      </c>
      <c r="AL236" s="6">
        <f t="shared" si="294"/>
        <v>0</v>
      </c>
      <c r="AM236" s="6">
        <f t="shared" si="295"/>
        <v>0</v>
      </c>
      <c r="AN236" s="8"/>
      <c r="AO236" s="6" t="str">
        <f t="shared" si="236"/>
        <v/>
      </c>
      <c r="AP236" s="8"/>
      <c r="AQ236" s="6">
        <f>IF(H236&gt;0,LOOKUP(C236,'counts-boys'!A$1:A$16,'counts-boys'!C$1:C$16),0)</f>
        <v>0</v>
      </c>
      <c r="AR236" s="6">
        <f t="shared" si="296"/>
        <v>0</v>
      </c>
      <c r="AS236" s="6">
        <f t="shared" si="297"/>
        <v>0</v>
      </c>
      <c r="AT236" s="6">
        <f t="shared" si="298"/>
        <v>0</v>
      </c>
      <c r="AU236" s="6">
        <f t="shared" si="299"/>
        <v>0</v>
      </c>
      <c r="AV236" s="6">
        <f t="shared" si="300"/>
        <v>0</v>
      </c>
      <c r="AW236" s="8"/>
      <c r="AX236" s="18" t="str">
        <f t="shared" si="284"/>
        <v/>
      </c>
      <c r="AY236" s="18" t="str">
        <f t="shared" si="284"/>
        <v/>
      </c>
      <c r="AZ236" s="18" t="str">
        <f t="shared" si="284"/>
        <v/>
      </c>
      <c r="BA236" s="18" t="str">
        <f t="shared" si="284"/>
        <v/>
      </c>
      <c r="BB236" s="18" t="str">
        <f t="shared" si="284"/>
        <v/>
      </c>
      <c r="BC236" s="18" t="str">
        <f t="shared" si="284"/>
        <v/>
      </c>
      <c r="BD236" s="18" t="str">
        <f t="shared" si="284"/>
        <v/>
      </c>
      <c r="BE236" s="18" t="str">
        <f t="shared" ref="BE236:BH240" si="303">IF($AQ236=BE$7,MAX($AR236:$AV236),"")</f>
        <v/>
      </c>
      <c r="BF236" s="18" t="str">
        <f t="shared" si="303"/>
        <v/>
      </c>
      <c r="BG236" s="18" t="str">
        <f t="shared" si="303"/>
        <v/>
      </c>
      <c r="BH236" s="18" t="str">
        <f t="shared" si="303"/>
        <v/>
      </c>
      <c r="BI236" s="18" t="str">
        <f t="shared" si="284"/>
        <v/>
      </c>
      <c r="BJ236" s="18" t="str">
        <f t="shared" si="284"/>
        <v/>
      </c>
      <c r="BK236" s="18" t="str">
        <f t="shared" si="284"/>
        <v/>
      </c>
      <c r="BL236" s="18" t="str">
        <f t="shared" si="284"/>
        <v/>
      </c>
      <c r="BM236" s="18" t="str">
        <f t="shared" si="284"/>
        <v/>
      </c>
      <c r="BN236" s="8"/>
      <c r="BO236" s="8"/>
      <c r="BP236" s="8"/>
      <c r="BQ236" s="8"/>
      <c r="BR236" s="8"/>
      <c r="BS236" s="8"/>
    </row>
    <row r="237" spans="1:71" hidden="1" x14ac:dyDescent="0.2">
      <c r="A237" s="8"/>
      <c r="B237" s="32"/>
      <c r="C237" s="45"/>
      <c r="D237" s="53"/>
      <c r="E237" s="34"/>
      <c r="F237" s="34"/>
      <c r="G237" s="34"/>
      <c r="H237" s="34">
        <f t="shared" si="302"/>
        <v>0</v>
      </c>
      <c r="I237" s="35">
        <f>IF(H237&gt;0,LOOKUP(#REF!,$B$274:$B$546,$C$274:$C$546),0)*H237</f>
        <v>0</v>
      </c>
      <c r="J237" s="36"/>
      <c r="K237" s="18">
        <f t="shared" si="282"/>
        <v>0</v>
      </c>
      <c r="L237" s="35">
        <f t="shared" si="283"/>
        <v>0</v>
      </c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8"/>
      <c r="AD237" s="6">
        <f t="shared" si="286"/>
        <v>0</v>
      </c>
      <c r="AE237" s="6">
        <f t="shared" si="287"/>
        <v>0</v>
      </c>
      <c r="AF237" s="6">
        <f t="shared" si="288"/>
        <v>0</v>
      </c>
      <c r="AG237" s="6">
        <f t="shared" si="289"/>
        <v>0</v>
      </c>
      <c r="AH237" s="6">
        <f t="shared" si="290"/>
        <v>0</v>
      </c>
      <c r="AI237" s="6">
        <f t="shared" si="291"/>
        <v>0</v>
      </c>
      <c r="AJ237" s="6">
        <f t="shared" si="292"/>
        <v>0</v>
      </c>
      <c r="AK237" s="6">
        <f t="shared" si="293"/>
        <v>0</v>
      </c>
      <c r="AL237" s="6">
        <f t="shared" si="294"/>
        <v>0</v>
      </c>
      <c r="AM237" s="6">
        <f t="shared" si="295"/>
        <v>0</v>
      </c>
      <c r="AN237" s="8"/>
      <c r="AO237" s="6" t="str">
        <f t="shared" si="236"/>
        <v/>
      </c>
      <c r="AP237" s="8"/>
      <c r="AQ237" s="6">
        <f>IF(H237&gt;0,LOOKUP(C237,'counts-boys'!A$1:A$16,'counts-boys'!C$1:C$16),0)</f>
        <v>0</v>
      </c>
      <c r="AR237" s="6">
        <f t="shared" si="296"/>
        <v>0</v>
      </c>
      <c r="AS237" s="6">
        <f t="shared" si="297"/>
        <v>0</v>
      </c>
      <c r="AT237" s="6">
        <f t="shared" si="298"/>
        <v>0</v>
      </c>
      <c r="AU237" s="6">
        <f t="shared" si="299"/>
        <v>0</v>
      </c>
      <c r="AV237" s="6">
        <f t="shared" si="300"/>
        <v>0</v>
      </c>
      <c r="AW237" s="8"/>
      <c r="AX237" s="18" t="str">
        <f t="shared" si="284"/>
        <v/>
      </c>
      <c r="AY237" s="18" t="str">
        <f t="shared" si="284"/>
        <v/>
      </c>
      <c r="AZ237" s="18" t="str">
        <f t="shared" si="284"/>
        <v/>
      </c>
      <c r="BA237" s="18" t="str">
        <f t="shared" si="284"/>
        <v/>
      </c>
      <c r="BB237" s="18" t="str">
        <f t="shared" si="284"/>
        <v/>
      </c>
      <c r="BC237" s="18" t="str">
        <f t="shared" si="284"/>
        <v/>
      </c>
      <c r="BD237" s="18" t="str">
        <f t="shared" si="284"/>
        <v/>
      </c>
      <c r="BE237" s="18" t="str">
        <f t="shared" si="303"/>
        <v/>
      </c>
      <c r="BF237" s="18" t="str">
        <f t="shared" si="303"/>
        <v/>
      </c>
      <c r="BG237" s="18" t="str">
        <f t="shared" si="303"/>
        <v/>
      </c>
      <c r="BH237" s="18" t="str">
        <f t="shared" si="303"/>
        <v/>
      </c>
      <c r="BI237" s="18" t="str">
        <f t="shared" si="284"/>
        <v/>
      </c>
      <c r="BJ237" s="18" t="str">
        <f t="shared" si="284"/>
        <v/>
      </c>
      <c r="BK237" s="18" t="str">
        <f t="shared" si="284"/>
        <v/>
      </c>
      <c r="BL237" s="18" t="str">
        <f t="shared" si="284"/>
        <v/>
      </c>
      <c r="BM237" s="18" t="str">
        <f t="shared" si="284"/>
        <v/>
      </c>
      <c r="BN237" s="8"/>
      <c r="BO237" s="8"/>
      <c r="BP237" s="8"/>
      <c r="BQ237" s="8"/>
      <c r="BR237" s="8"/>
      <c r="BS237" s="8"/>
    </row>
    <row r="238" spans="1:71" hidden="1" x14ac:dyDescent="0.2">
      <c r="A238" s="8"/>
      <c r="B238" s="32"/>
      <c r="C238" s="45"/>
      <c r="D238" s="53"/>
      <c r="E238" s="34"/>
      <c r="F238" s="34"/>
      <c r="G238" s="34"/>
      <c r="H238" s="34">
        <f>SUM(G238:G238)</f>
        <v>0</v>
      </c>
      <c r="I238" s="35">
        <f>IF(H238&gt;0,LOOKUP(#REF!,$B$274:$B$546,$C$274:$C$546),0)*H238</f>
        <v>0</v>
      </c>
      <c r="J238" s="36"/>
      <c r="K238" s="18">
        <f>MAX(AI238:AM238)</f>
        <v>0</v>
      </c>
      <c r="L238" s="35">
        <f t="shared" si="283"/>
        <v>0</v>
      </c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8"/>
      <c r="AD238" s="6">
        <f t="shared" si="286"/>
        <v>0</v>
      </c>
      <c r="AE238" s="6">
        <f t="shared" si="287"/>
        <v>0</v>
      </c>
      <c r="AF238" s="6">
        <f t="shared" si="288"/>
        <v>0</v>
      </c>
      <c r="AG238" s="6">
        <f t="shared" si="289"/>
        <v>0</v>
      </c>
      <c r="AH238" s="6">
        <f t="shared" si="290"/>
        <v>0</v>
      </c>
      <c r="AI238" s="6">
        <f t="shared" si="291"/>
        <v>0</v>
      </c>
      <c r="AJ238" s="6">
        <f t="shared" si="292"/>
        <v>0</v>
      </c>
      <c r="AK238" s="6">
        <f t="shared" si="293"/>
        <v>0</v>
      </c>
      <c r="AL238" s="6">
        <f t="shared" si="294"/>
        <v>0</v>
      </c>
      <c r="AM238" s="6">
        <f t="shared" si="295"/>
        <v>0</v>
      </c>
      <c r="AN238" s="8"/>
      <c r="AO238" s="6" t="str">
        <f t="shared" si="236"/>
        <v/>
      </c>
      <c r="AP238" s="8"/>
      <c r="AQ238" s="6">
        <f>IF(H238&gt;0,LOOKUP(C238,'counts-boys'!A$1:A$16,'counts-boys'!C$1:C$16),0)</f>
        <v>0</v>
      </c>
      <c r="AR238" s="6">
        <f t="shared" si="296"/>
        <v>0</v>
      </c>
      <c r="AS238" s="6">
        <f t="shared" si="297"/>
        <v>0</v>
      </c>
      <c r="AT238" s="6">
        <f t="shared" si="298"/>
        <v>0</v>
      </c>
      <c r="AU238" s="6">
        <f t="shared" si="299"/>
        <v>0</v>
      </c>
      <c r="AV238" s="6">
        <f t="shared" si="300"/>
        <v>0</v>
      </c>
      <c r="AW238" s="8"/>
      <c r="AX238" s="18" t="str">
        <f t="shared" si="284"/>
        <v/>
      </c>
      <c r="AY238" s="18" t="str">
        <f t="shared" si="284"/>
        <v/>
      </c>
      <c r="AZ238" s="18" t="str">
        <f t="shared" si="284"/>
        <v/>
      </c>
      <c r="BA238" s="18" t="str">
        <f t="shared" si="284"/>
        <v/>
      </c>
      <c r="BB238" s="18" t="str">
        <f t="shared" si="284"/>
        <v/>
      </c>
      <c r="BC238" s="18" t="str">
        <f t="shared" si="284"/>
        <v/>
      </c>
      <c r="BD238" s="18" t="str">
        <f t="shared" si="284"/>
        <v/>
      </c>
      <c r="BE238" s="18" t="str">
        <f t="shared" si="303"/>
        <v/>
      </c>
      <c r="BF238" s="18" t="str">
        <f t="shared" si="303"/>
        <v/>
      </c>
      <c r="BG238" s="18" t="str">
        <f t="shared" si="303"/>
        <v/>
      </c>
      <c r="BH238" s="18" t="str">
        <f t="shared" si="303"/>
        <v/>
      </c>
      <c r="BI238" s="18" t="str">
        <f t="shared" si="284"/>
        <v/>
      </c>
      <c r="BJ238" s="18" t="str">
        <f t="shared" si="284"/>
        <v/>
      </c>
      <c r="BK238" s="18" t="str">
        <f t="shared" si="284"/>
        <v/>
      </c>
      <c r="BL238" s="18" t="str">
        <f t="shared" si="284"/>
        <v/>
      </c>
      <c r="BM238" s="18" t="str">
        <f t="shared" si="284"/>
        <v/>
      </c>
      <c r="BN238" s="8"/>
      <c r="BO238" s="8"/>
      <c r="BP238" s="8"/>
      <c r="BQ238" s="8"/>
      <c r="BR238" s="8"/>
      <c r="BS238" s="8"/>
    </row>
    <row r="239" spans="1:71" hidden="1" x14ac:dyDescent="0.2">
      <c r="A239" s="8"/>
      <c r="B239" s="32"/>
      <c r="C239" s="45"/>
      <c r="D239" s="53"/>
      <c r="E239" s="34"/>
      <c r="F239" s="34"/>
      <c r="G239" s="34"/>
      <c r="H239" s="34">
        <f>SUM(E239:G239)</f>
        <v>0</v>
      </c>
      <c r="I239" s="35">
        <f>IF(H239&gt;0,LOOKUP(D239,$B$274:$B$546,$C$274:$C$546),0)*H239</f>
        <v>0</v>
      </c>
      <c r="J239" s="36"/>
      <c r="K239" s="18">
        <f>MAX(AI239:AM239)</f>
        <v>0</v>
      </c>
      <c r="L239" s="35">
        <f t="shared" si="283"/>
        <v>0</v>
      </c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8"/>
      <c r="AD239" s="6">
        <f t="shared" si="286"/>
        <v>0</v>
      </c>
      <c r="AE239" s="6">
        <f t="shared" si="287"/>
        <v>0</v>
      </c>
      <c r="AF239" s="6">
        <f t="shared" si="288"/>
        <v>0</v>
      </c>
      <c r="AG239" s="6">
        <f t="shared" si="289"/>
        <v>0</v>
      </c>
      <c r="AH239" s="6">
        <f t="shared" si="290"/>
        <v>0</v>
      </c>
      <c r="AI239" s="6">
        <f t="shared" si="291"/>
        <v>0</v>
      </c>
      <c r="AJ239" s="6">
        <f t="shared" si="292"/>
        <v>0</v>
      </c>
      <c r="AK239" s="6">
        <f t="shared" si="293"/>
        <v>0</v>
      </c>
      <c r="AL239" s="6">
        <f t="shared" si="294"/>
        <v>0</v>
      </c>
      <c r="AM239" s="6">
        <f t="shared" si="295"/>
        <v>0</v>
      </c>
      <c r="AN239" s="8"/>
      <c r="AO239" s="6" t="str">
        <f t="shared" si="236"/>
        <v/>
      </c>
      <c r="AP239" s="8"/>
      <c r="AQ239" s="6">
        <f>IF(H239&gt;0,LOOKUP(C239,'counts-boys'!A$1:A$16,'counts-boys'!C$1:C$16),0)</f>
        <v>0</v>
      </c>
      <c r="AR239" s="6">
        <f t="shared" si="296"/>
        <v>0</v>
      </c>
      <c r="AS239" s="6">
        <f t="shared" si="297"/>
        <v>0</v>
      </c>
      <c r="AT239" s="6">
        <f t="shared" si="298"/>
        <v>0</v>
      </c>
      <c r="AU239" s="6">
        <f t="shared" si="299"/>
        <v>0</v>
      </c>
      <c r="AV239" s="6">
        <f t="shared" si="300"/>
        <v>0</v>
      </c>
      <c r="AW239" s="8"/>
      <c r="AX239" s="18" t="str">
        <f t="shared" si="284"/>
        <v/>
      </c>
      <c r="AY239" s="18" t="str">
        <f t="shared" si="284"/>
        <v/>
      </c>
      <c r="AZ239" s="18" t="str">
        <f t="shared" si="284"/>
        <v/>
      </c>
      <c r="BA239" s="18" t="str">
        <f t="shared" si="284"/>
        <v/>
      </c>
      <c r="BB239" s="18" t="str">
        <f t="shared" si="284"/>
        <v/>
      </c>
      <c r="BC239" s="18" t="str">
        <f t="shared" si="284"/>
        <v/>
      </c>
      <c r="BD239" s="18" t="str">
        <f t="shared" si="284"/>
        <v/>
      </c>
      <c r="BE239" s="18" t="str">
        <f t="shared" si="303"/>
        <v/>
      </c>
      <c r="BF239" s="18" t="str">
        <f t="shared" si="303"/>
        <v/>
      </c>
      <c r="BG239" s="18" t="str">
        <f t="shared" si="303"/>
        <v/>
      </c>
      <c r="BH239" s="18" t="str">
        <f t="shared" si="303"/>
        <v/>
      </c>
      <c r="BI239" s="18" t="str">
        <f t="shared" si="284"/>
        <v/>
      </c>
      <c r="BJ239" s="18" t="str">
        <f t="shared" si="284"/>
        <v/>
      </c>
      <c r="BK239" s="18" t="str">
        <f t="shared" si="284"/>
        <v/>
      </c>
      <c r="BL239" s="18" t="str">
        <f t="shared" si="284"/>
        <v/>
      </c>
      <c r="BM239" s="18" t="str">
        <f t="shared" si="284"/>
        <v/>
      </c>
      <c r="BN239" s="8"/>
      <c r="BO239" s="8"/>
      <c r="BP239" s="8"/>
      <c r="BQ239" s="8"/>
      <c r="BR239" s="8"/>
      <c r="BS239" s="8"/>
    </row>
    <row r="240" spans="1:71" ht="13.5" hidden="1" thickBot="1" x14ac:dyDescent="0.25">
      <c r="A240" s="8"/>
      <c r="B240" s="32"/>
      <c r="C240" s="45"/>
      <c r="D240" s="53"/>
      <c r="E240" s="34"/>
      <c r="F240" s="34"/>
      <c r="G240" s="34"/>
      <c r="H240" s="34">
        <f>SUM(E240:G240)</f>
        <v>0</v>
      </c>
      <c r="I240" s="35">
        <f>IF(H240&gt;0,LOOKUP(D240,$B$274:$B$546,$C$274:$C$546),0)*H240</f>
        <v>0</v>
      </c>
      <c r="J240" s="36"/>
      <c r="K240" s="18">
        <f>MAX(AI240:AM240)</f>
        <v>0</v>
      </c>
      <c r="L240" s="35">
        <f t="shared" si="283"/>
        <v>0</v>
      </c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8"/>
      <c r="AD240" s="6">
        <f t="shared" si="286"/>
        <v>0</v>
      </c>
      <c r="AE240" s="6">
        <f t="shared" si="287"/>
        <v>0</v>
      </c>
      <c r="AF240" s="6">
        <f t="shared" si="288"/>
        <v>0</v>
      </c>
      <c r="AG240" s="6">
        <f t="shared" si="289"/>
        <v>0</v>
      </c>
      <c r="AH240" s="6">
        <f t="shared" si="290"/>
        <v>0</v>
      </c>
      <c r="AI240" s="6">
        <f t="shared" si="291"/>
        <v>0</v>
      </c>
      <c r="AJ240" s="6">
        <f t="shared" si="292"/>
        <v>0</v>
      </c>
      <c r="AK240" s="6">
        <f t="shared" si="293"/>
        <v>0</v>
      </c>
      <c r="AL240" s="6">
        <f t="shared" si="294"/>
        <v>0</v>
      </c>
      <c r="AM240" s="6">
        <f t="shared" si="295"/>
        <v>0</v>
      </c>
      <c r="AN240" s="8"/>
      <c r="AO240" s="6" t="str">
        <f t="shared" si="236"/>
        <v/>
      </c>
      <c r="AP240" s="8"/>
      <c r="AQ240" s="6">
        <f>IF(H240&gt;0,LOOKUP(C240,'counts-boys'!A$1:A$16,'counts-boys'!C$1:C$16),0)</f>
        <v>0</v>
      </c>
      <c r="AR240" s="6">
        <f t="shared" si="296"/>
        <v>0</v>
      </c>
      <c r="AS240" s="6">
        <f t="shared" si="297"/>
        <v>0</v>
      </c>
      <c r="AT240" s="6">
        <f t="shared" si="298"/>
        <v>0</v>
      </c>
      <c r="AU240" s="6">
        <f t="shared" si="299"/>
        <v>0</v>
      </c>
      <c r="AV240" s="6">
        <f t="shared" si="300"/>
        <v>0</v>
      </c>
      <c r="AW240" s="8"/>
      <c r="AX240" s="18" t="str">
        <f t="shared" si="284"/>
        <v/>
      </c>
      <c r="AY240" s="18" t="str">
        <f t="shared" si="284"/>
        <v/>
      </c>
      <c r="AZ240" s="18" t="str">
        <f t="shared" si="284"/>
        <v/>
      </c>
      <c r="BA240" s="18" t="str">
        <f t="shared" si="284"/>
        <v/>
      </c>
      <c r="BB240" s="18" t="str">
        <f t="shared" si="284"/>
        <v/>
      </c>
      <c r="BC240" s="18" t="str">
        <f t="shared" si="284"/>
        <v/>
      </c>
      <c r="BD240" s="18" t="str">
        <f t="shared" si="284"/>
        <v/>
      </c>
      <c r="BE240" s="18" t="str">
        <f t="shared" si="303"/>
        <v/>
      </c>
      <c r="BF240" s="18" t="str">
        <f t="shared" si="303"/>
        <v/>
      </c>
      <c r="BG240" s="18" t="str">
        <f t="shared" si="303"/>
        <v/>
      </c>
      <c r="BH240" s="18" t="str">
        <f t="shared" si="303"/>
        <v/>
      </c>
      <c r="BI240" s="18" t="str">
        <f t="shared" si="284"/>
        <v/>
      </c>
      <c r="BJ240" s="18" t="str">
        <f t="shared" si="284"/>
        <v/>
      </c>
      <c r="BK240" s="18" t="str">
        <f t="shared" si="284"/>
        <v/>
      </c>
      <c r="BL240" s="18" t="str">
        <f t="shared" si="284"/>
        <v/>
      </c>
      <c r="BM240" s="18" t="str">
        <f t="shared" si="284"/>
        <v/>
      </c>
      <c r="BN240" s="8"/>
      <c r="BO240" s="8"/>
      <c r="BP240" s="8"/>
      <c r="BQ240" s="8"/>
      <c r="BR240" s="8"/>
      <c r="BS240" s="8"/>
    </row>
    <row r="241" spans="1:71" ht="13.5" thickBot="1" x14ac:dyDescent="0.25">
      <c r="A241" s="61" t="s">
        <v>34</v>
      </c>
      <c r="B241" s="37">
        <v>275</v>
      </c>
      <c r="C241" s="38" t="s">
        <v>9</v>
      </c>
      <c r="D241" s="52" t="s">
        <v>14</v>
      </c>
      <c r="E241" s="38" t="s">
        <v>16</v>
      </c>
      <c r="F241" s="38" t="s">
        <v>15</v>
      </c>
      <c r="G241" s="38" t="s">
        <v>17</v>
      </c>
      <c r="H241" s="38" t="s">
        <v>18</v>
      </c>
      <c r="I241" s="39" t="s">
        <v>19</v>
      </c>
      <c r="J241" s="40" t="s">
        <v>20</v>
      </c>
      <c r="K241" s="40" t="s">
        <v>21</v>
      </c>
      <c r="L241" s="40" t="s">
        <v>25</v>
      </c>
      <c r="M241" s="38" t="str">
        <f>$M$7</f>
        <v>BE</v>
      </c>
      <c r="N241" s="38" t="str">
        <f>$N$7</f>
        <v>BEN</v>
      </c>
      <c r="O241" s="38" t="str">
        <f>$O$7</f>
        <v>BT</v>
      </c>
      <c r="P241" s="38" t="str">
        <f>$P$7</f>
        <v>COL</v>
      </c>
      <c r="Q241" s="38" t="str">
        <f>$Q$7</f>
        <v>CRT</v>
      </c>
      <c r="R241" s="38" t="str">
        <f>$R$7</f>
        <v>ELK</v>
      </c>
      <c r="S241" s="38" t="str">
        <f>$S$7</f>
        <v>GI</v>
      </c>
      <c r="T241" s="38" t="str">
        <f>$T$7</f>
        <v>LEX</v>
      </c>
      <c r="U241" s="38" t="str">
        <f>$U$7</f>
        <v>MC</v>
      </c>
      <c r="V241" s="38" t="str">
        <f>$V$7</f>
        <v>MM</v>
      </c>
      <c r="W241" s="38" t="str">
        <f>$W$7</f>
        <v>NP</v>
      </c>
      <c r="X241" s="38" t="str">
        <f>$X$7</f>
        <v>PLV</v>
      </c>
      <c r="Y241" s="38" t="str">
        <f>$Y$7</f>
        <v>CP</v>
      </c>
      <c r="Z241" s="38" t="str">
        <f>$Z$7</f>
        <v>SEW</v>
      </c>
      <c r="AA241" s="38" t="str">
        <f>$AA$7</f>
        <v>SKU</v>
      </c>
      <c r="AB241" s="38" t="str">
        <f>$AB$7</f>
        <v>Z-O</v>
      </c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6" t="str">
        <f t="shared" si="236"/>
        <v/>
      </c>
      <c r="AP241" s="8"/>
      <c r="AQ241" s="8"/>
      <c r="AR241" s="8"/>
      <c r="AS241" s="8"/>
      <c r="AT241" s="8"/>
      <c r="AU241" s="8"/>
      <c r="AV241" s="8"/>
      <c r="AW241" s="8"/>
      <c r="AX241" s="71" t="str">
        <f>$M$7</f>
        <v>BE</v>
      </c>
      <c r="AY241" s="71" t="str">
        <f>$N$7</f>
        <v>BEN</v>
      </c>
      <c r="AZ241" s="71" t="str">
        <f>$O$7</f>
        <v>BT</v>
      </c>
      <c r="BA241" s="71" t="str">
        <f>$P$7</f>
        <v>COL</v>
      </c>
      <c r="BB241" s="71" t="str">
        <f>$Q$7</f>
        <v>CRT</v>
      </c>
      <c r="BC241" s="71" t="str">
        <f>$R$7</f>
        <v>ELK</v>
      </c>
      <c r="BD241" s="71" t="str">
        <f>$S$7</f>
        <v>GI</v>
      </c>
      <c r="BE241" s="71" t="str">
        <f>$T$7</f>
        <v>LEX</v>
      </c>
      <c r="BF241" s="71" t="str">
        <f>$U$7</f>
        <v>MC</v>
      </c>
      <c r="BG241" s="71" t="str">
        <f>$V$7</f>
        <v>MM</v>
      </c>
      <c r="BH241" s="71" t="str">
        <f>$W$7</f>
        <v>NP</v>
      </c>
      <c r="BI241" s="71" t="str">
        <f>$X$7</f>
        <v>PLV</v>
      </c>
      <c r="BJ241" s="71" t="str">
        <f>$Y$7</f>
        <v>CP</v>
      </c>
      <c r="BK241" s="71" t="str">
        <f>$Z$7</f>
        <v>SEW</v>
      </c>
      <c r="BL241" s="71" t="str">
        <f>$AA$7</f>
        <v>SKU</v>
      </c>
      <c r="BM241" s="71" t="str">
        <f>$AB$7</f>
        <v>Z-O</v>
      </c>
      <c r="BN241" s="8"/>
      <c r="BO241" s="8"/>
      <c r="BP241" s="8"/>
      <c r="BQ241" s="8"/>
      <c r="BR241" s="8"/>
      <c r="BS241" s="8"/>
    </row>
    <row r="242" spans="1:71" x14ac:dyDescent="0.2">
      <c r="A242" s="44" t="s">
        <v>196</v>
      </c>
      <c r="B242" s="32" t="s">
        <v>169</v>
      </c>
      <c r="C242" s="33" t="s">
        <v>107</v>
      </c>
      <c r="D242" s="53">
        <v>258.8</v>
      </c>
      <c r="E242" s="34">
        <v>465</v>
      </c>
      <c r="F242" s="34">
        <v>385</v>
      </c>
      <c r="G242" s="34">
        <v>445</v>
      </c>
      <c r="H242" s="34">
        <f>SUM(E242:G242)</f>
        <v>1295</v>
      </c>
      <c r="I242" s="35">
        <f t="shared" ref="I242:I254" si="304">IF(H242&gt;0,LOOKUP(D242,$B$274:$B$546,$C$274:$C$546),0)*H242</f>
        <v>685.83199999999999</v>
      </c>
      <c r="J242" s="18">
        <f>IF(H242&gt;=0,LARGE($H$242:$H$254,1),0)</f>
        <v>1435</v>
      </c>
      <c r="K242" s="18">
        <f>MAX(AI242:AM242)</f>
        <v>2</v>
      </c>
      <c r="L242" s="35">
        <f t="shared" si="283"/>
        <v>5</v>
      </c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8"/>
      <c r="AD242" s="6">
        <f>IF(H242&gt;0,IF(H242&gt;=$J$246,1,AE242),0)</f>
        <v>1</v>
      </c>
      <c r="AE242" s="6">
        <f>IF(H242&gt;0,IF(H242&gt;=$J$245,2,AF242),0)</f>
        <v>2</v>
      </c>
      <c r="AF242" s="6">
        <f>IF(H242&gt;0,IF(H242&gt;=$J$244,3,AG242),0)</f>
        <v>3</v>
      </c>
      <c r="AG242" s="6">
        <f>IF(H242&gt;0,IF(H242&gt;=$J$243,5,AH242),0)</f>
        <v>5</v>
      </c>
      <c r="AH242" s="6">
        <f>IF(H242&gt;0,IF(H242&gt;=$J$242,7,0),0)</f>
        <v>0</v>
      </c>
      <c r="AI242" s="6">
        <f>IF(L242=7,1,AJ242)</f>
        <v>2</v>
      </c>
      <c r="AJ242" s="6">
        <f>IF(L242=5,2,AK242)</f>
        <v>2</v>
      </c>
      <c r="AK242" s="6">
        <f>IF(L242=3,3,AL242)</f>
        <v>0</v>
      </c>
      <c r="AL242" s="6">
        <f>IF(L242=2,4,AM242)</f>
        <v>0</v>
      </c>
      <c r="AM242" s="6">
        <f>IF(L242=1,5,0)</f>
        <v>0</v>
      </c>
      <c r="AN242" s="8"/>
      <c r="AO242" s="6">
        <f t="shared" si="236"/>
        <v>1295</v>
      </c>
      <c r="AP242" s="6">
        <f>J242</f>
        <v>1435</v>
      </c>
      <c r="AQ242" s="6" t="str">
        <f>IF(H242&gt;0,LOOKUP(C242,'counts-boys'!A$1:A$16,'counts-boys'!C$1:C$16),0)</f>
        <v>MC</v>
      </c>
      <c r="AR242" s="6">
        <f>IF($A242="*",IF($H242&gt;0,IF($H242&gt;=$AP$246,1,AS242),0),0)</f>
        <v>1</v>
      </c>
      <c r="AS242" s="6">
        <f>IF($A242="*",IF($H242&gt;0,IF($H242&gt;=$AP$245,2,AT242),0),0)</f>
        <v>2</v>
      </c>
      <c r="AT242" s="6">
        <f>IF($A242="*",IF($H242&gt;0,IF($H242&gt;=$AP$244,3,AU242),0),0)</f>
        <v>3</v>
      </c>
      <c r="AU242" s="6">
        <f>IF($A242="*",IF($H242&gt;0,IF($H242&gt;=$AP$243,5,AV242),0),0)</f>
        <v>5</v>
      </c>
      <c r="AV242" s="6">
        <f>IF($A242="*",IF($H242&gt;0,IF($H242&gt;=$AP$242,7,0),0),0)</f>
        <v>0</v>
      </c>
      <c r="AW242" s="8"/>
      <c r="AX242" s="18" t="str">
        <f t="shared" ref="AX242:BM254" si="305">IF($AQ242=AX$7,MAX($AR242:$AV242),"")</f>
        <v/>
      </c>
      <c r="AY242" s="18" t="str">
        <f t="shared" si="305"/>
        <v/>
      </c>
      <c r="AZ242" s="18" t="str">
        <f t="shared" si="305"/>
        <v/>
      </c>
      <c r="BA242" s="18" t="str">
        <f t="shared" si="305"/>
        <v/>
      </c>
      <c r="BB242" s="18" t="str">
        <f t="shared" si="305"/>
        <v/>
      </c>
      <c r="BC242" s="18" t="str">
        <f t="shared" si="305"/>
        <v/>
      </c>
      <c r="BD242" s="18" t="str">
        <f t="shared" si="305"/>
        <v/>
      </c>
      <c r="BE242" s="18" t="str">
        <f t="shared" si="305"/>
        <v/>
      </c>
      <c r="BF242" s="18">
        <f t="shared" si="305"/>
        <v>5</v>
      </c>
      <c r="BG242" s="18" t="str">
        <f t="shared" si="305"/>
        <v/>
      </c>
      <c r="BH242" s="18" t="str">
        <f t="shared" si="305"/>
        <v/>
      </c>
      <c r="BI242" s="18" t="str">
        <f t="shared" si="305"/>
        <v/>
      </c>
      <c r="BJ242" s="18" t="str">
        <f t="shared" si="305"/>
        <v/>
      </c>
      <c r="BK242" s="18" t="str">
        <f t="shared" si="305"/>
        <v/>
      </c>
      <c r="BL242" s="18" t="str">
        <f t="shared" si="305"/>
        <v/>
      </c>
      <c r="BM242" s="18" t="str">
        <f t="shared" si="305"/>
        <v/>
      </c>
      <c r="BN242" s="8"/>
      <c r="BO242" s="8"/>
      <c r="BP242" s="8"/>
      <c r="BQ242" s="8"/>
      <c r="BR242" s="8"/>
      <c r="BS242" s="8"/>
    </row>
    <row r="243" spans="1:71" x14ac:dyDescent="0.2">
      <c r="A243" s="44" t="s">
        <v>196</v>
      </c>
      <c r="B243" s="32" t="s">
        <v>52</v>
      </c>
      <c r="C243" s="33" t="s">
        <v>106</v>
      </c>
      <c r="D243" s="53">
        <v>263.39999999999998</v>
      </c>
      <c r="E243" s="34">
        <v>385</v>
      </c>
      <c r="F243" s="34">
        <v>215</v>
      </c>
      <c r="G243" s="34">
        <v>445</v>
      </c>
      <c r="H243" s="34">
        <f>SUM(E243:G243)</f>
        <v>1045</v>
      </c>
      <c r="I243" s="35">
        <f t="shared" si="304"/>
        <v>551.34199999999998</v>
      </c>
      <c r="J243" s="18">
        <f>IF(H243&gt;=0,LARGE($H$242:$H$254,2),0)</f>
        <v>1295</v>
      </c>
      <c r="K243" s="18">
        <f>MAX(AI243:AM243)</f>
        <v>3</v>
      </c>
      <c r="L243" s="35">
        <f t="shared" si="283"/>
        <v>3</v>
      </c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8"/>
      <c r="AD243" s="6">
        <f t="shared" ref="AD243:AD254" si="306">IF(H243&gt;0,IF(H243&gt;=$J$246,1,AE243),0)</f>
        <v>1</v>
      </c>
      <c r="AE243" s="6">
        <f t="shared" ref="AE243:AE254" si="307">IF(H243&gt;0,IF(H243&gt;=$J$245,2,AF243),0)</f>
        <v>2</v>
      </c>
      <c r="AF243" s="6">
        <f t="shared" ref="AF243:AF254" si="308">IF(H243&gt;0,IF(H243&gt;=$J$244,3,AG243),0)</f>
        <v>3</v>
      </c>
      <c r="AG243" s="6">
        <f t="shared" ref="AG243:AG254" si="309">IF(H243&gt;0,IF(H243&gt;=$J$243,5,AH243),0)</f>
        <v>0</v>
      </c>
      <c r="AH243" s="6">
        <f t="shared" ref="AH243:AH254" si="310">IF(H243&gt;0,IF(H243&gt;=$J$242,7,0),0)</f>
        <v>0</v>
      </c>
      <c r="AI243" s="6">
        <f t="shared" ref="AI243:AI254" si="311">IF(L243=7,1,AJ243)</f>
        <v>3</v>
      </c>
      <c r="AJ243" s="6">
        <f t="shared" ref="AJ243:AJ254" si="312">IF(L243=5,2,AK243)</f>
        <v>3</v>
      </c>
      <c r="AK243" s="6">
        <f t="shared" ref="AK243:AK254" si="313">IF(L243=3,3,AL243)</f>
        <v>3</v>
      </c>
      <c r="AL243" s="6">
        <f t="shared" ref="AL243:AL254" si="314">IF(L243=2,4,AM243)</f>
        <v>0</v>
      </c>
      <c r="AM243" s="6">
        <f t="shared" ref="AM243:AM254" si="315">IF(L243=1,5,0)</f>
        <v>0</v>
      </c>
      <c r="AN243" s="8"/>
      <c r="AO243" s="6">
        <f t="shared" si="236"/>
        <v>1045</v>
      </c>
      <c r="AP243" s="6">
        <f>J243</f>
        <v>1295</v>
      </c>
      <c r="AQ243" s="6" t="str">
        <f>IF(H243&gt;0,LOOKUP(C243,'counts-boys'!A$1:A$16,'counts-boys'!C$1:C$16),0)</f>
        <v>CP</v>
      </c>
      <c r="AR243" s="6">
        <f t="shared" ref="AR243:AR254" si="316">IF($A243="*",IF($H243&gt;0,IF($H243&gt;=$AP$246,1,AS243),0),0)</f>
        <v>1</v>
      </c>
      <c r="AS243" s="6">
        <f t="shared" ref="AS243:AS254" si="317">IF($A243="*",IF($H243&gt;0,IF($H243&gt;=$AP$245,2,AT243),0),0)</f>
        <v>2</v>
      </c>
      <c r="AT243" s="6">
        <f t="shared" ref="AT243:AT254" si="318">IF($A243="*",IF($H243&gt;0,IF($H243&gt;=$AP$244,3,AU243),0),0)</f>
        <v>3</v>
      </c>
      <c r="AU243" s="6">
        <f t="shared" ref="AU243:AU254" si="319">IF($A243="*",IF($H243&gt;0,IF($H243&gt;=$AP$243,5,AV243),0),0)</f>
        <v>0</v>
      </c>
      <c r="AV243" s="6">
        <f t="shared" ref="AV243:AV254" si="320">IF($A243="*",IF($H243&gt;0,IF($H243&gt;=$AP$242,7,0),0),0)</f>
        <v>0</v>
      </c>
      <c r="AW243" s="8"/>
      <c r="AX243" s="18" t="str">
        <f t="shared" si="305"/>
        <v/>
      </c>
      <c r="AY243" s="18" t="str">
        <f t="shared" si="305"/>
        <v/>
      </c>
      <c r="AZ243" s="18" t="str">
        <f t="shared" si="305"/>
        <v/>
      </c>
      <c r="BA243" s="18" t="str">
        <f t="shared" si="305"/>
        <v/>
      </c>
      <c r="BB243" s="18" t="str">
        <f t="shared" si="305"/>
        <v/>
      </c>
      <c r="BC243" s="18" t="str">
        <f t="shared" si="305"/>
        <v/>
      </c>
      <c r="BD243" s="18" t="str">
        <f t="shared" si="305"/>
        <v/>
      </c>
      <c r="BE243" s="18" t="str">
        <f t="shared" si="305"/>
        <v/>
      </c>
      <c r="BF243" s="18" t="str">
        <f t="shared" si="305"/>
        <v/>
      </c>
      <c r="BG243" s="18" t="str">
        <f t="shared" si="305"/>
        <v/>
      </c>
      <c r="BH243" s="18" t="str">
        <f t="shared" si="305"/>
        <v/>
      </c>
      <c r="BI243" s="18" t="str">
        <f t="shared" si="305"/>
        <v/>
      </c>
      <c r="BJ243" s="18">
        <f t="shared" si="305"/>
        <v>3</v>
      </c>
      <c r="BK243" s="18" t="str">
        <f t="shared" si="305"/>
        <v/>
      </c>
      <c r="BL243" s="18" t="str">
        <f t="shared" si="305"/>
        <v/>
      </c>
      <c r="BM243" s="18" t="str">
        <f t="shared" si="305"/>
        <v/>
      </c>
      <c r="BN243" s="8"/>
      <c r="BO243" s="8"/>
      <c r="BP243" s="8"/>
      <c r="BQ243" s="8"/>
      <c r="BR243" s="8"/>
      <c r="BS243" s="8"/>
    </row>
    <row r="244" spans="1:71" x14ac:dyDescent="0.2">
      <c r="A244" s="44" t="s">
        <v>196</v>
      </c>
      <c r="B244" s="32" t="s">
        <v>225</v>
      </c>
      <c r="C244" s="33" t="s">
        <v>211</v>
      </c>
      <c r="D244" s="53">
        <v>264.39999999999998</v>
      </c>
      <c r="E244" s="34">
        <v>255</v>
      </c>
      <c r="F244" s="34">
        <v>190</v>
      </c>
      <c r="G244" s="34">
        <v>340</v>
      </c>
      <c r="H244" s="34">
        <f t="shared" ref="H244:H254" si="321">SUM(E244:G244)</f>
        <v>785</v>
      </c>
      <c r="I244" s="35">
        <f t="shared" si="304"/>
        <v>413.93049999999999</v>
      </c>
      <c r="J244" s="18">
        <f>IF(H244&gt;=0,LARGE($H$242:$H$254,3),0)</f>
        <v>1045</v>
      </c>
      <c r="K244" s="18">
        <f t="shared" ref="K244:K254" si="322">MAX(AI244:AM244)</f>
        <v>4</v>
      </c>
      <c r="L244" s="35">
        <f t="shared" si="283"/>
        <v>2</v>
      </c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8"/>
      <c r="AD244" s="6">
        <f t="shared" si="306"/>
        <v>1</v>
      </c>
      <c r="AE244" s="6">
        <f t="shared" si="307"/>
        <v>2</v>
      </c>
      <c r="AF244" s="6">
        <f t="shared" si="308"/>
        <v>0</v>
      </c>
      <c r="AG244" s="6">
        <f t="shared" si="309"/>
        <v>0</v>
      </c>
      <c r="AH244" s="6">
        <f t="shared" si="310"/>
        <v>0</v>
      </c>
      <c r="AI244" s="6">
        <f t="shared" si="311"/>
        <v>4</v>
      </c>
      <c r="AJ244" s="6">
        <f t="shared" si="312"/>
        <v>4</v>
      </c>
      <c r="AK244" s="6">
        <f t="shared" si="313"/>
        <v>4</v>
      </c>
      <c r="AL244" s="6">
        <f t="shared" si="314"/>
        <v>4</v>
      </c>
      <c r="AM244" s="6">
        <f t="shared" si="315"/>
        <v>0</v>
      </c>
      <c r="AN244" s="8"/>
      <c r="AO244" s="6">
        <f t="shared" si="236"/>
        <v>785</v>
      </c>
      <c r="AP244" s="6">
        <f>J244</f>
        <v>1045</v>
      </c>
      <c r="AQ244" s="6" t="str">
        <f>IF(H244&gt;0,LOOKUP(C244,'counts-boys'!A$1:A$16,'counts-boys'!C$1:C$16),0)</f>
        <v>COL</v>
      </c>
      <c r="AR244" s="6">
        <f t="shared" si="316"/>
        <v>1</v>
      </c>
      <c r="AS244" s="6">
        <f t="shared" si="317"/>
        <v>2</v>
      </c>
      <c r="AT244" s="6">
        <f t="shared" si="318"/>
        <v>0</v>
      </c>
      <c r="AU244" s="6">
        <f t="shared" si="319"/>
        <v>0</v>
      </c>
      <c r="AV244" s="6">
        <f t="shared" si="320"/>
        <v>0</v>
      </c>
      <c r="AW244" s="8"/>
      <c r="AX244" s="18" t="str">
        <f t="shared" si="305"/>
        <v/>
      </c>
      <c r="AY244" s="18" t="str">
        <f t="shared" si="305"/>
        <v/>
      </c>
      <c r="AZ244" s="18" t="str">
        <f t="shared" si="305"/>
        <v/>
      </c>
      <c r="BA244" s="18">
        <f t="shared" si="305"/>
        <v>2</v>
      </c>
      <c r="BB244" s="18" t="str">
        <f t="shared" si="305"/>
        <v/>
      </c>
      <c r="BC244" s="18" t="str">
        <f t="shared" si="305"/>
        <v/>
      </c>
      <c r="BD244" s="18" t="str">
        <f t="shared" si="305"/>
        <v/>
      </c>
      <c r="BE244" s="18" t="str">
        <f t="shared" si="305"/>
        <v/>
      </c>
      <c r="BF244" s="18" t="str">
        <f t="shared" si="305"/>
        <v/>
      </c>
      <c r="BG244" s="18" t="str">
        <f t="shared" si="305"/>
        <v/>
      </c>
      <c r="BH244" s="18" t="str">
        <f t="shared" si="305"/>
        <v/>
      </c>
      <c r="BI244" s="18" t="str">
        <f t="shared" si="305"/>
        <v/>
      </c>
      <c r="BJ244" s="18" t="str">
        <f t="shared" si="305"/>
        <v/>
      </c>
      <c r="BK244" s="18" t="str">
        <f t="shared" si="305"/>
        <v/>
      </c>
      <c r="BL244" s="18" t="str">
        <f t="shared" si="305"/>
        <v/>
      </c>
      <c r="BM244" s="18" t="str">
        <f t="shared" si="305"/>
        <v/>
      </c>
      <c r="BN244" s="8"/>
      <c r="BO244" s="8"/>
      <c r="BP244" s="8"/>
      <c r="BQ244" s="8"/>
      <c r="BR244" s="8"/>
      <c r="BS244" s="8"/>
    </row>
    <row r="245" spans="1:71" x14ac:dyDescent="0.2">
      <c r="A245" s="44" t="s">
        <v>196</v>
      </c>
      <c r="B245" s="32" t="s">
        <v>170</v>
      </c>
      <c r="C245" s="33" t="s">
        <v>58</v>
      </c>
      <c r="D245" s="53">
        <v>266.10000000000002</v>
      </c>
      <c r="E245" s="34">
        <v>415</v>
      </c>
      <c r="F245" s="34">
        <v>195</v>
      </c>
      <c r="G245" s="34">
        <v>0</v>
      </c>
      <c r="H245" s="34">
        <f t="shared" si="321"/>
        <v>610</v>
      </c>
      <c r="I245" s="35">
        <f t="shared" si="304"/>
        <v>321.04300000000001</v>
      </c>
      <c r="J245" s="18">
        <f>IF(H245&gt;=0,LARGE($H$242:$H$254,4),0)</f>
        <v>785</v>
      </c>
      <c r="K245" s="18">
        <f t="shared" si="322"/>
        <v>5</v>
      </c>
      <c r="L245" s="35">
        <f t="shared" si="283"/>
        <v>1</v>
      </c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8"/>
      <c r="AD245" s="6">
        <f t="shared" si="306"/>
        <v>1</v>
      </c>
      <c r="AE245" s="6">
        <f t="shared" si="307"/>
        <v>0</v>
      </c>
      <c r="AF245" s="6">
        <f t="shared" si="308"/>
        <v>0</v>
      </c>
      <c r="AG245" s="6">
        <f t="shared" si="309"/>
        <v>0</v>
      </c>
      <c r="AH245" s="6">
        <f t="shared" si="310"/>
        <v>0</v>
      </c>
      <c r="AI245" s="6">
        <f t="shared" si="311"/>
        <v>5</v>
      </c>
      <c r="AJ245" s="6">
        <f t="shared" si="312"/>
        <v>5</v>
      </c>
      <c r="AK245" s="6">
        <f t="shared" si="313"/>
        <v>5</v>
      </c>
      <c r="AL245" s="6">
        <f t="shared" si="314"/>
        <v>5</v>
      </c>
      <c r="AM245" s="6">
        <f t="shared" si="315"/>
        <v>5</v>
      </c>
      <c r="AN245" s="8"/>
      <c r="AO245" s="6">
        <f t="shared" si="236"/>
        <v>610</v>
      </c>
      <c r="AP245" s="6">
        <f>J245</f>
        <v>785</v>
      </c>
      <c r="AQ245" s="6" t="str">
        <f>IF(H245&gt;0,LOOKUP(C245,'counts-boys'!A$1:A$16,'counts-boys'!C$1:C$16),0)</f>
        <v>GI</v>
      </c>
      <c r="AR245" s="6">
        <f t="shared" si="316"/>
        <v>1</v>
      </c>
      <c r="AS245" s="6">
        <f t="shared" si="317"/>
        <v>0</v>
      </c>
      <c r="AT245" s="6">
        <f t="shared" si="318"/>
        <v>0</v>
      </c>
      <c r="AU245" s="6">
        <f t="shared" si="319"/>
        <v>0</v>
      </c>
      <c r="AV245" s="6">
        <f t="shared" si="320"/>
        <v>0</v>
      </c>
      <c r="AW245" s="8"/>
      <c r="AX245" s="18" t="str">
        <f t="shared" si="305"/>
        <v/>
      </c>
      <c r="AY245" s="18" t="str">
        <f t="shared" si="305"/>
        <v/>
      </c>
      <c r="AZ245" s="18" t="str">
        <f t="shared" si="305"/>
        <v/>
      </c>
      <c r="BA245" s="18" t="str">
        <f t="shared" si="305"/>
        <v/>
      </c>
      <c r="BB245" s="18" t="str">
        <f t="shared" si="305"/>
        <v/>
      </c>
      <c r="BC245" s="18" t="str">
        <f t="shared" si="305"/>
        <v/>
      </c>
      <c r="BD245" s="18">
        <f t="shared" si="305"/>
        <v>1</v>
      </c>
      <c r="BE245" s="18" t="str">
        <f t="shared" si="305"/>
        <v/>
      </c>
      <c r="BF245" s="18" t="str">
        <f t="shared" si="305"/>
        <v/>
      </c>
      <c r="BG245" s="18" t="str">
        <f t="shared" si="305"/>
        <v/>
      </c>
      <c r="BH245" s="18" t="str">
        <f t="shared" si="305"/>
        <v/>
      </c>
      <c r="BI245" s="18" t="str">
        <f t="shared" si="305"/>
        <v/>
      </c>
      <c r="BJ245" s="18" t="str">
        <f t="shared" si="305"/>
        <v/>
      </c>
      <c r="BK245" s="18" t="str">
        <f t="shared" si="305"/>
        <v/>
      </c>
      <c r="BL245" s="18" t="str">
        <f t="shared" si="305"/>
        <v/>
      </c>
      <c r="BM245" s="18" t="str">
        <f t="shared" si="305"/>
        <v/>
      </c>
      <c r="BN245" s="8"/>
      <c r="BO245" s="8"/>
      <c r="BP245" s="8"/>
      <c r="BQ245" s="8"/>
      <c r="BR245" s="8"/>
      <c r="BS245" s="8"/>
    </row>
    <row r="246" spans="1:71" ht="13.5" thickBot="1" x14ac:dyDescent="0.25">
      <c r="A246" s="8" t="s">
        <v>196</v>
      </c>
      <c r="B246" s="32" t="s">
        <v>56</v>
      </c>
      <c r="C246" s="33" t="s">
        <v>119</v>
      </c>
      <c r="D246" s="53">
        <v>275</v>
      </c>
      <c r="E246" s="34">
        <v>585</v>
      </c>
      <c r="F246" s="34">
        <v>300</v>
      </c>
      <c r="G246" s="34">
        <v>550</v>
      </c>
      <c r="H246" s="34">
        <f t="shared" si="321"/>
        <v>1435</v>
      </c>
      <c r="I246" s="35">
        <f t="shared" si="304"/>
        <v>748.20899999999995</v>
      </c>
      <c r="J246" s="18">
        <f>IF(H246&gt;=0,LARGE($H$242:$H$254,5),0)</f>
        <v>610</v>
      </c>
      <c r="K246" s="18">
        <f t="shared" si="322"/>
        <v>1</v>
      </c>
      <c r="L246" s="35">
        <f t="shared" si="283"/>
        <v>7</v>
      </c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8"/>
      <c r="AD246" s="6">
        <f t="shared" si="306"/>
        <v>1</v>
      </c>
      <c r="AE246" s="6">
        <f t="shared" si="307"/>
        <v>2</v>
      </c>
      <c r="AF246" s="6">
        <f t="shared" si="308"/>
        <v>3</v>
      </c>
      <c r="AG246" s="6">
        <f t="shared" si="309"/>
        <v>5</v>
      </c>
      <c r="AH246" s="6">
        <f t="shared" si="310"/>
        <v>7</v>
      </c>
      <c r="AI246" s="6">
        <f t="shared" si="311"/>
        <v>1</v>
      </c>
      <c r="AJ246" s="6">
        <f t="shared" si="312"/>
        <v>0</v>
      </c>
      <c r="AK246" s="6">
        <f t="shared" si="313"/>
        <v>0</v>
      </c>
      <c r="AL246" s="6">
        <f t="shared" si="314"/>
        <v>0</v>
      </c>
      <c r="AM246" s="6">
        <f t="shared" si="315"/>
        <v>0</v>
      </c>
      <c r="AN246" s="8"/>
      <c r="AO246" s="6">
        <f t="shared" si="236"/>
        <v>1435</v>
      </c>
      <c r="AP246" s="6">
        <f>J246</f>
        <v>610</v>
      </c>
      <c r="AQ246" s="6" t="str">
        <f>IF(H246&gt;0,LOOKUP(C246,'counts-boys'!A$1:A$16,'counts-boys'!C$1:C$16),0)</f>
        <v>BE</v>
      </c>
      <c r="AR246" s="6">
        <f t="shared" si="316"/>
        <v>1</v>
      </c>
      <c r="AS246" s="6">
        <f t="shared" si="317"/>
        <v>2</v>
      </c>
      <c r="AT246" s="6">
        <f t="shared" si="318"/>
        <v>3</v>
      </c>
      <c r="AU246" s="6">
        <f t="shared" si="319"/>
        <v>5</v>
      </c>
      <c r="AV246" s="6">
        <f t="shared" si="320"/>
        <v>7</v>
      </c>
      <c r="AW246" s="8"/>
      <c r="AX246" s="18">
        <f t="shared" si="305"/>
        <v>7</v>
      </c>
      <c r="AY246" s="18" t="str">
        <f t="shared" si="305"/>
        <v/>
      </c>
      <c r="AZ246" s="18" t="str">
        <f t="shared" si="305"/>
        <v/>
      </c>
      <c r="BA246" s="18" t="str">
        <f t="shared" si="305"/>
        <v/>
      </c>
      <c r="BB246" s="18" t="str">
        <f t="shared" si="305"/>
        <v/>
      </c>
      <c r="BC246" s="18" t="str">
        <f t="shared" si="305"/>
        <v/>
      </c>
      <c r="BD246" s="18" t="str">
        <f t="shared" si="305"/>
        <v/>
      </c>
      <c r="BE246" s="18" t="str">
        <f t="shared" si="305"/>
        <v/>
      </c>
      <c r="BF246" s="18" t="str">
        <f t="shared" si="305"/>
        <v/>
      </c>
      <c r="BG246" s="18" t="str">
        <f t="shared" si="305"/>
        <v/>
      </c>
      <c r="BH246" s="18" t="str">
        <f t="shared" si="305"/>
        <v/>
      </c>
      <c r="BI246" s="18" t="str">
        <f t="shared" si="305"/>
        <v/>
      </c>
      <c r="BJ246" s="18" t="str">
        <f t="shared" si="305"/>
        <v/>
      </c>
      <c r="BK246" s="18" t="str">
        <f t="shared" si="305"/>
        <v/>
      </c>
      <c r="BL246" s="18" t="str">
        <f t="shared" si="305"/>
        <v/>
      </c>
      <c r="BM246" s="18" t="str">
        <f t="shared" si="305"/>
        <v/>
      </c>
      <c r="BN246" s="8"/>
      <c r="BO246" s="8"/>
      <c r="BP246" s="8"/>
      <c r="BQ246" s="8"/>
      <c r="BR246" s="8"/>
      <c r="BS246" s="8"/>
    </row>
    <row r="247" spans="1:71" hidden="1" x14ac:dyDescent="0.2">
      <c r="A247" s="8"/>
      <c r="B247" s="32"/>
      <c r="C247" s="33"/>
      <c r="D247" s="53"/>
      <c r="E247" s="34"/>
      <c r="F247" s="34"/>
      <c r="G247" s="34"/>
      <c r="H247" s="34">
        <f t="shared" si="321"/>
        <v>0</v>
      </c>
      <c r="I247" s="35">
        <f t="shared" si="304"/>
        <v>0</v>
      </c>
      <c r="J247" s="36"/>
      <c r="K247" s="18">
        <f t="shared" si="322"/>
        <v>0</v>
      </c>
      <c r="L247" s="35">
        <f t="shared" si="283"/>
        <v>0</v>
      </c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8"/>
      <c r="AD247" s="6">
        <f t="shared" si="306"/>
        <v>0</v>
      </c>
      <c r="AE247" s="6">
        <f t="shared" si="307"/>
        <v>0</v>
      </c>
      <c r="AF247" s="6">
        <f t="shared" si="308"/>
        <v>0</v>
      </c>
      <c r="AG247" s="6">
        <f t="shared" si="309"/>
        <v>0</v>
      </c>
      <c r="AH247" s="6">
        <f t="shared" si="310"/>
        <v>0</v>
      </c>
      <c r="AI247" s="6">
        <f t="shared" si="311"/>
        <v>0</v>
      </c>
      <c r="AJ247" s="6">
        <f t="shared" si="312"/>
        <v>0</v>
      </c>
      <c r="AK247" s="6">
        <f t="shared" si="313"/>
        <v>0</v>
      </c>
      <c r="AL247" s="6">
        <f t="shared" si="314"/>
        <v>0</v>
      </c>
      <c r="AM247" s="6">
        <f t="shared" si="315"/>
        <v>0</v>
      </c>
      <c r="AN247" s="8"/>
      <c r="AO247" s="6" t="str">
        <f t="shared" si="236"/>
        <v/>
      </c>
      <c r="AP247" s="8"/>
      <c r="AQ247" s="6">
        <f>IF(H247&gt;0,LOOKUP(C247,'counts-boys'!A$1:A$16,'counts-boys'!C$1:C$16),0)</f>
        <v>0</v>
      </c>
      <c r="AR247" s="6">
        <f t="shared" si="316"/>
        <v>0</v>
      </c>
      <c r="AS247" s="6">
        <f t="shared" si="317"/>
        <v>0</v>
      </c>
      <c r="AT247" s="6">
        <f t="shared" si="318"/>
        <v>0</v>
      </c>
      <c r="AU247" s="6">
        <f t="shared" si="319"/>
        <v>0</v>
      </c>
      <c r="AV247" s="6">
        <f t="shared" si="320"/>
        <v>0</v>
      </c>
      <c r="AW247" s="8"/>
      <c r="AX247" s="18" t="str">
        <f t="shared" si="305"/>
        <v/>
      </c>
      <c r="AY247" s="18" t="str">
        <f t="shared" si="305"/>
        <v/>
      </c>
      <c r="AZ247" s="18" t="str">
        <f t="shared" si="305"/>
        <v/>
      </c>
      <c r="BA247" s="18" t="str">
        <f t="shared" si="305"/>
        <v/>
      </c>
      <c r="BB247" s="18" t="str">
        <f t="shared" si="305"/>
        <v/>
      </c>
      <c r="BC247" s="18" t="str">
        <f t="shared" si="305"/>
        <v/>
      </c>
      <c r="BD247" s="18" t="str">
        <f t="shared" si="305"/>
        <v/>
      </c>
      <c r="BE247" s="18" t="str">
        <f t="shared" si="305"/>
        <v/>
      </c>
      <c r="BF247" s="18" t="str">
        <f t="shared" si="305"/>
        <v/>
      </c>
      <c r="BG247" s="18" t="str">
        <f t="shared" si="305"/>
        <v/>
      </c>
      <c r="BH247" s="18" t="str">
        <f t="shared" si="305"/>
        <v/>
      </c>
      <c r="BI247" s="18" t="str">
        <f t="shared" si="305"/>
        <v/>
      </c>
      <c r="BJ247" s="18" t="str">
        <f t="shared" si="305"/>
        <v/>
      </c>
      <c r="BK247" s="18" t="str">
        <f t="shared" si="305"/>
        <v/>
      </c>
      <c r="BL247" s="18" t="str">
        <f t="shared" si="305"/>
        <v/>
      </c>
      <c r="BM247" s="18" t="str">
        <f t="shared" si="305"/>
        <v/>
      </c>
      <c r="BN247" s="8"/>
      <c r="BO247" s="8"/>
      <c r="BP247" s="8"/>
      <c r="BQ247" s="8"/>
      <c r="BR247" s="8"/>
      <c r="BS247" s="8"/>
    </row>
    <row r="248" spans="1:71" hidden="1" x14ac:dyDescent="0.2">
      <c r="A248" s="8"/>
      <c r="B248" s="32"/>
      <c r="C248" s="33"/>
      <c r="D248" s="53"/>
      <c r="E248" s="34"/>
      <c r="F248" s="34"/>
      <c r="G248" s="34"/>
      <c r="H248" s="34">
        <f t="shared" si="321"/>
        <v>0</v>
      </c>
      <c r="I248" s="35">
        <f t="shared" si="304"/>
        <v>0</v>
      </c>
      <c r="J248" s="36"/>
      <c r="K248" s="18">
        <f t="shared" si="322"/>
        <v>0</v>
      </c>
      <c r="L248" s="35">
        <f t="shared" si="283"/>
        <v>0</v>
      </c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8"/>
      <c r="AD248" s="6">
        <f t="shared" si="306"/>
        <v>0</v>
      </c>
      <c r="AE248" s="6">
        <f t="shared" si="307"/>
        <v>0</v>
      </c>
      <c r="AF248" s="6">
        <f t="shared" si="308"/>
        <v>0</v>
      </c>
      <c r="AG248" s="6">
        <f t="shared" si="309"/>
        <v>0</v>
      </c>
      <c r="AH248" s="6">
        <f t="shared" si="310"/>
        <v>0</v>
      </c>
      <c r="AI248" s="6">
        <f t="shared" si="311"/>
        <v>0</v>
      </c>
      <c r="AJ248" s="6">
        <f t="shared" si="312"/>
        <v>0</v>
      </c>
      <c r="AK248" s="6">
        <f t="shared" si="313"/>
        <v>0</v>
      </c>
      <c r="AL248" s="6">
        <f t="shared" si="314"/>
        <v>0</v>
      </c>
      <c r="AM248" s="6">
        <f t="shared" si="315"/>
        <v>0</v>
      </c>
      <c r="AN248" s="8"/>
      <c r="AO248" s="6" t="str">
        <f t="shared" si="236"/>
        <v/>
      </c>
      <c r="AP248" s="8"/>
      <c r="AQ248" s="6">
        <f>IF(H248&gt;0,LOOKUP(C248,'counts-boys'!A$1:A$16,'counts-boys'!C$1:C$16),0)</f>
        <v>0</v>
      </c>
      <c r="AR248" s="6">
        <f t="shared" si="316"/>
        <v>0</v>
      </c>
      <c r="AS248" s="6">
        <f t="shared" si="317"/>
        <v>0</v>
      </c>
      <c r="AT248" s="6">
        <f t="shared" si="318"/>
        <v>0</v>
      </c>
      <c r="AU248" s="6">
        <f t="shared" si="319"/>
        <v>0</v>
      </c>
      <c r="AV248" s="6">
        <f t="shared" si="320"/>
        <v>0</v>
      </c>
      <c r="AW248" s="8"/>
      <c r="AX248" s="18" t="str">
        <f t="shared" si="305"/>
        <v/>
      </c>
      <c r="AY248" s="18" t="str">
        <f t="shared" si="305"/>
        <v/>
      </c>
      <c r="AZ248" s="18" t="str">
        <f t="shared" si="305"/>
        <v/>
      </c>
      <c r="BA248" s="18" t="str">
        <f t="shared" si="305"/>
        <v/>
      </c>
      <c r="BB248" s="18" t="str">
        <f t="shared" si="305"/>
        <v/>
      </c>
      <c r="BC248" s="18" t="str">
        <f t="shared" si="305"/>
        <v/>
      </c>
      <c r="BD248" s="18" t="str">
        <f t="shared" si="305"/>
        <v/>
      </c>
      <c r="BE248" s="18" t="str">
        <f t="shared" si="305"/>
        <v/>
      </c>
      <c r="BF248" s="18" t="str">
        <f t="shared" si="305"/>
        <v/>
      </c>
      <c r="BG248" s="18" t="str">
        <f t="shared" si="305"/>
        <v/>
      </c>
      <c r="BH248" s="18" t="str">
        <f t="shared" si="305"/>
        <v/>
      </c>
      <c r="BI248" s="18" t="str">
        <f t="shared" si="305"/>
        <v/>
      </c>
      <c r="BJ248" s="18" t="str">
        <f t="shared" si="305"/>
        <v/>
      </c>
      <c r="BK248" s="18" t="str">
        <f t="shared" si="305"/>
        <v/>
      </c>
      <c r="BL248" s="18" t="str">
        <f t="shared" si="305"/>
        <v/>
      </c>
      <c r="BM248" s="18" t="str">
        <f t="shared" si="305"/>
        <v/>
      </c>
      <c r="BN248" s="8"/>
      <c r="BO248" s="8"/>
      <c r="BP248" s="8"/>
      <c r="BQ248" s="8"/>
      <c r="BR248" s="8"/>
      <c r="BS248" s="8"/>
    </row>
    <row r="249" spans="1:71" hidden="1" x14ac:dyDescent="0.2">
      <c r="A249" s="44"/>
      <c r="B249" s="32"/>
      <c r="C249" s="33"/>
      <c r="D249" s="53"/>
      <c r="E249" s="34"/>
      <c r="F249" s="34"/>
      <c r="G249" s="34"/>
      <c r="H249" s="34">
        <f t="shared" si="321"/>
        <v>0</v>
      </c>
      <c r="I249" s="35">
        <f t="shared" si="304"/>
        <v>0</v>
      </c>
      <c r="J249" s="36"/>
      <c r="K249" s="18">
        <f t="shared" si="322"/>
        <v>0</v>
      </c>
      <c r="L249" s="35">
        <f t="shared" si="283"/>
        <v>0</v>
      </c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8"/>
      <c r="AD249" s="6">
        <f t="shared" si="306"/>
        <v>0</v>
      </c>
      <c r="AE249" s="6">
        <f t="shared" si="307"/>
        <v>0</v>
      </c>
      <c r="AF249" s="6">
        <f t="shared" si="308"/>
        <v>0</v>
      </c>
      <c r="AG249" s="6">
        <f t="shared" si="309"/>
        <v>0</v>
      </c>
      <c r="AH249" s="6">
        <f t="shared" si="310"/>
        <v>0</v>
      </c>
      <c r="AI249" s="6">
        <f t="shared" si="311"/>
        <v>0</v>
      </c>
      <c r="AJ249" s="6">
        <f t="shared" si="312"/>
        <v>0</v>
      </c>
      <c r="AK249" s="6">
        <f t="shared" si="313"/>
        <v>0</v>
      </c>
      <c r="AL249" s="6">
        <f t="shared" si="314"/>
        <v>0</v>
      </c>
      <c r="AM249" s="6">
        <f t="shared" si="315"/>
        <v>0</v>
      </c>
      <c r="AN249" s="8"/>
      <c r="AO249" s="6" t="str">
        <f t="shared" si="236"/>
        <v/>
      </c>
      <c r="AP249" s="8"/>
      <c r="AQ249" s="6">
        <f>IF(H249&gt;0,LOOKUP(C249,'counts-boys'!A$1:A$16,'counts-boys'!C$1:C$16),0)</f>
        <v>0</v>
      </c>
      <c r="AR249" s="6">
        <f t="shared" si="316"/>
        <v>0</v>
      </c>
      <c r="AS249" s="6">
        <f t="shared" si="317"/>
        <v>0</v>
      </c>
      <c r="AT249" s="6">
        <f t="shared" si="318"/>
        <v>0</v>
      </c>
      <c r="AU249" s="6">
        <f t="shared" si="319"/>
        <v>0</v>
      </c>
      <c r="AV249" s="6">
        <f t="shared" si="320"/>
        <v>0</v>
      </c>
      <c r="AW249" s="8"/>
      <c r="AX249" s="18" t="str">
        <f t="shared" si="305"/>
        <v/>
      </c>
      <c r="AY249" s="18" t="str">
        <f t="shared" si="305"/>
        <v/>
      </c>
      <c r="AZ249" s="18" t="str">
        <f t="shared" si="305"/>
        <v/>
      </c>
      <c r="BA249" s="18" t="str">
        <f t="shared" si="305"/>
        <v/>
      </c>
      <c r="BB249" s="18" t="str">
        <f t="shared" si="305"/>
        <v/>
      </c>
      <c r="BC249" s="18" t="str">
        <f t="shared" si="305"/>
        <v/>
      </c>
      <c r="BD249" s="18" t="str">
        <f t="shared" si="305"/>
        <v/>
      </c>
      <c r="BE249" s="18" t="str">
        <f t="shared" si="305"/>
        <v/>
      </c>
      <c r="BF249" s="18" t="str">
        <f t="shared" si="305"/>
        <v/>
      </c>
      <c r="BG249" s="18" t="str">
        <f t="shared" si="305"/>
        <v/>
      </c>
      <c r="BH249" s="18" t="str">
        <f t="shared" si="305"/>
        <v/>
      </c>
      <c r="BI249" s="18" t="str">
        <f t="shared" si="305"/>
        <v/>
      </c>
      <c r="BJ249" s="18" t="str">
        <f t="shared" si="305"/>
        <v/>
      </c>
      <c r="BK249" s="18" t="str">
        <f t="shared" si="305"/>
        <v/>
      </c>
      <c r="BL249" s="18" t="str">
        <f t="shared" si="305"/>
        <v/>
      </c>
      <c r="BM249" s="18" t="str">
        <f t="shared" si="305"/>
        <v/>
      </c>
      <c r="BN249" s="8"/>
      <c r="BO249" s="8"/>
      <c r="BP249" s="8"/>
      <c r="BQ249" s="8"/>
      <c r="BR249" s="8"/>
      <c r="BS249" s="8"/>
    </row>
    <row r="250" spans="1:71" hidden="1" x14ac:dyDescent="0.2">
      <c r="A250" s="8"/>
      <c r="B250" s="32"/>
      <c r="C250" s="33"/>
      <c r="D250" s="55"/>
      <c r="E250" s="34"/>
      <c r="F250" s="34"/>
      <c r="G250" s="34"/>
      <c r="H250" s="34">
        <f t="shared" si="321"/>
        <v>0</v>
      </c>
      <c r="I250" s="35">
        <f t="shared" si="304"/>
        <v>0</v>
      </c>
      <c r="J250" s="36"/>
      <c r="K250" s="18">
        <f t="shared" si="322"/>
        <v>0</v>
      </c>
      <c r="L250" s="35">
        <f t="shared" si="283"/>
        <v>0</v>
      </c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8"/>
      <c r="AD250" s="6">
        <f t="shared" si="306"/>
        <v>0</v>
      </c>
      <c r="AE250" s="6">
        <f t="shared" si="307"/>
        <v>0</v>
      </c>
      <c r="AF250" s="6">
        <f t="shared" si="308"/>
        <v>0</v>
      </c>
      <c r="AG250" s="6">
        <f t="shared" si="309"/>
        <v>0</v>
      </c>
      <c r="AH250" s="6">
        <f t="shared" si="310"/>
        <v>0</v>
      </c>
      <c r="AI250" s="6">
        <f t="shared" si="311"/>
        <v>0</v>
      </c>
      <c r="AJ250" s="6">
        <f t="shared" si="312"/>
        <v>0</v>
      </c>
      <c r="AK250" s="6">
        <f t="shared" si="313"/>
        <v>0</v>
      </c>
      <c r="AL250" s="6">
        <f t="shared" si="314"/>
        <v>0</v>
      </c>
      <c r="AM250" s="6">
        <f t="shared" si="315"/>
        <v>0</v>
      </c>
      <c r="AN250" s="8"/>
      <c r="AO250" s="6" t="str">
        <f t="shared" si="236"/>
        <v/>
      </c>
      <c r="AP250" s="8"/>
      <c r="AQ250" s="6">
        <f>IF(H250&gt;0,LOOKUP(C250,'counts-boys'!A$1:A$16,'counts-boys'!C$1:C$16),0)</f>
        <v>0</v>
      </c>
      <c r="AR250" s="6">
        <f t="shared" si="316"/>
        <v>0</v>
      </c>
      <c r="AS250" s="6">
        <f t="shared" si="317"/>
        <v>0</v>
      </c>
      <c r="AT250" s="6">
        <f t="shared" si="318"/>
        <v>0</v>
      </c>
      <c r="AU250" s="6">
        <f t="shared" si="319"/>
        <v>0</v>
      </c>
      <c r="AV250" s="6">
        <f t="shared" si="320"/>
        <v>0</v>
      </c>
      <c r="AW250" s="8"/>
      <c r="AX250" s="18" t="str">
        <f t="shared" si="305"/>
        <v/>
      </c>
      <c r="AY250" s="18" t="str">
        <f t="shared" si="305"/>
        <v/>
      </c>
      <c r="AZ250" s="18" t="str">
        <f t="shared" si="305"/>
        <v/>
      </c>
      <c r="BA250" s="18" t="str">
        <f t="shared" si="305"/>
        <v/>
      </c>
      <c r="BB250" s="18" t="str">
        <f t="shared" si="305"/>
        <v/>
      </c>
      <c r="BC250" s="18" t="str">
        <f t="shared" si="305"/>
        <v/>
      </c>
      <c r="BD250" s="18" t="str">
        <f t="shared" si="305"/>
        <v/>
      </c>
      <c r="BE250" s="18" t="str">
        <f t="shared" si="305"/>
        <v/>
      </c>
      <c r="BF250" s="18" t="str">
        <f t="shared" si="305"/>
        <v/>
      </c>
      <c r="BG250" s="18" t="str">
        <f t="shared" si="305"/>
        <v/>
      </c>
      <c r="BH250" s="18" t="str">
        <f t="shared" si="305"/>
        <v/>
      </c>
      <c r="BI250" s="18" t="str">
        <f t="shared" si="305"/>
        <v/>
      </c>
      <c r="BJ250" s="18" t="str">
        <f t="shared" si="305"/>
        <v/>
      </c>
      <c r="BK250" s="18" t="str">
        <f t="shared" si="305"/>
        <v/>
      </c>
      <c r="BL250" s="18" t="str">
        <f t="shared" si="305"/>
        <v/>
      </c>
      <c r="BM250" s="18" t="str">
        <f t="shared" si="305"/>
        <v/>
      </c>
      <c r="BN250" s="8"/>
      <c r="BO250" s="8"/>
      <c r="BP250" s="8"/>
      <c r="BQ250" s="8"/>
      <c r="BR250" s="8"/>
      <c r="BS250" s="8"/>
    </row>
    <row r="251" spans="1:71" hidden="1" x14ac:dyDescent="0.2">
      <c r="A251" s="8"/>
      <c r="B251" s="32"/>
      <c r="C251" s="45"/>
      <c r="D251" s="55"/>
      <c r="E251" s="34"/>
      <c r="F251" s="34"/>
      <c r="G251" s="34"/>
      <c r="H251" s="34">
        <f t="shared" ref="H251" si="323">SUM(E251:G251)</f>
        <v>0</v>
      </c>
      <c r="I251" s="35">
        <f t="shared" si="304"/>
        <v>0</v>
      </c>
      <c r="J251" s="36"/>
      <c r="K251" s="18">
        <f t="shared" si="322"/>
        <v>0</v>
      </c>
      <c r="L251" s="35">
        <f t="shared" si="283"/>
        <v>0</v>
      </c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8"/>
      <c r="AD251" s="6">
        <f t="shared" si="306"/>
        <v>0</v>
      </c>
      <c r="AE251" s="6">
        <f t="shared" si="307"/>
        <v>0</v>
      </c>
      <c r="AF251" s="6">
        <f t="shared" si="308"/>
        <v>0</v>
      </c>
      <c r="AG251" s="6">
        <f t="shared" si="309"/>
        <v>0</v>
      </c>
      <c r="AH251" s="6">
        <f t="shared" si="310"/>
        <v>0</v>
      </c>
      <c r="AI251" s="6">
        <f t="shared" si="311"/>
        <v>0</v>
      </c>
      <c r="AJ251" s="6">
        <f t="shared" si="312"/>
        <v>0</v>
      </c>
      <c r="AK251" s="6">
        <f t="shared" si="313"/>
        <v>0</v>
      </c>
      <c r="AL251" s="6">
        <f t="shared" si="314"/>
        <v>0</v>
      </c>
      <c r="AM251" s="6">
        <f t="shared" si="315"/>
        <v>0</v>
      </c>
      <c r="AN251" s="8"/>
      <c r="AO251" s="6" t="str">
        <f t="shared" si="236"/>
        <v/>
      </c>
      <c r="AP251" s="8"/>
      <c r="AQ251" s="6">
        <f>IF(H251&gt;0,LOOKUP(C251,'counts-boys'!A$1:A$16,'counts-boys'!C$1:C$16),0)</f>
        <v>0</v>
      </c>
      <c r="AR251" s="6">
        <f t="shared" si="316"/>
        <v>0</v>
      </c>
      <c r="AS251" s="6">
        <f t="shared" si="317"/>
        <v>0</v>
      </c>
      <c r="AT251" s="6">
        <f t="shared" si="318"/>
        <v>0</v>
      </c>
      <c r="AU251" s="6">
        <f t="shared" si="319"/>
        <v>0</v>
      </c>
      <c r="AV251" s="6">
        <f t="shared" si="320"/>
        <v>0</v>
      </c>
      <c r="AW251" s="8"/>
      <c r="AX251" s="18" t="str">
        <f t="shared" si="305"/>
        <v/>
      </c>
      <c r="AY251" s="18" t="str">
        <f t="shared" si="305"/>
        <v/>
      </c>
      <c r="AZ251" s="18" t="str">
        <f t="shared" si="305"/>
        <v/>
      </c>
      <c r="BA251" s="18" t="str">
        <f t="shared" si="305"/>
        <v/>
      </c>
      <c r="BB251" s="18" t="str">
        <f t="shared" si="305"/>
        <v/>
      </c>
      <c r="BC251" s="18" t="str">
        <f t="shared" si="305"/>
        <v/>
      </c>
      <c r="BD251" s="18" t="str">
        <f t="shared" si="305"/>
        <v/>
      </c>
      <c r="BE251" s="18" t="str">
        <f t="shared" si="305"/>
        <v/>
      </c>
      <c r="BF251" s="18" t="str">
        <f t="shared" si="305"/>
        <v/>
      </c>
      <c r="BG251" s="18" t="str">
        <f t="shared" si="305"/>
        <v/>
      </c>
      <c r="BH251" s="18" t="str">
        <f t="shared" si="305"/>
        <v/>
      </c>
      <c r="BI251" s="18" t="str">
        <f t="shared" si="305"/>
        <v/>
      </c>
      <c r="BJ251" s="18" t="str">
        <f t="shared" si="305"/>
        <v/>
      </c>
      <c r="BK251" s="18" t="str">
        <f t="shared" si="305"/>
        <v/>
      </c>
      <c r="BL251" s="18" t="str">
        <f t="shared" si="305"/>
        <v/>
      </c>
      <c r="BM251" s="18" t="str">
        <f t="shared" si="305"/>
        <v/>
      </c>
      <c r="BN251" s="8"/>
      <c r="BO251" s="8"/>
      <c r="BP251" s="8"/>
      <c r="BQ251" s="8"/>
      <c r="BR251" s="8"/>
      <c r="BS251" s="8"/>
    </row>
    <row r="252" spans="1:71" hidden="1" x14ac:dyDescent="0.2">
      <c r="A252" s="8"/>
      <c r="B252" s="32"/>
      <c r="C252" s="45"/>
      <c r="D252" s="53"/>
      <c r="E252" s="34"/>
      <c r="F252" s="34"/>
      <c r="G252" s="34"/>
      <c r="H252" s="34">
        <f>SUM(E252:G252)</f>
        <v>0</v>
      </c>
      <c r="I252" s="35">
        <f t="shared" si="304"/>
        <v>0</v>
      </c>
      <c r="J252" s="36"/>
      <c r="K252" s="18">
        <f>MAX(AI252:AM252)</f>
        <v>0</v>
      </c>
      <c r="L252" s="35">
        <f>MAX(AD252:AH252)</f>
        <v>0</v>
      </c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8"/>
      <c r="AD252" s="6">
        <f t="shared" si="306"/>
        <v>0</v>
      </c>
      <c r="AE252" s="6">
        <f t="shared" si="307"/>
        <v>0</v>
      </c>
      <c r="AF252" s="6">
        <f t="shared" si="308"/>
        <v>0</v>
      </c>
      <c r="AG252" s="6">
        <f t="shared" si="309"/>
        <v>0</v>
      </c>
      <c r="AH252" s="6">
        <f t="shared" si="310"/>
        <v>0</v>
      </c>
      <c r="AI252" s="6">
        <f t="shared" si="311"/>
        <v>0</v>
      </c>
      <c r="AJ252" s="6">
        <f t="shared" si="312"/>
        <v>0</v>
      </c>
      <c r="AK252" s="6">
        <f t="shared" si="313"/>
        <v>0</v>
      </c>
      <c r="AL252" s="6">
        <f t="shared" si="314"/>
        <v>0</v>
      </c>
      <c r="AM252" s="6">
        <f t="shared" si="315"/>
        <v>0</v>
      </c>
      <c r="AN252" s="8"/>
      <c r="AO252" s="6" t="str">
        <f t="shared" si="236"/>
        <v/>
      </c>
      <c r="AP252" s="8"/>
      <c r="AQ252" s="6">
        <f>IF(H252&gt;0,LOOKUP(C252,'counts-boys'!A$1:A$16,'counts-boys'!C$1:C$16),0)</f>
        <v>0</v>
      </c>
      <c r="AR252" s="6">
        <f t="shared" si="316"/>
        <v>0</v>
      </c>
      <c r="AS252" s="6">
        <f t="shared" si="317"/>
        <v>0</v>
      </c>
      <c r="AT252" s="6">
        <f t="shared" si="318"/>
        <v>0</v>
      </c>
      <c r="AU252" s="6">
        <f t="shared" si="319"/>
        <v>0</v>
      </c>
      <c r="AV252" s="6">
        <f t="shared" si="320"/>
        <v>0</v>
      </c>
      <c r="AW252" s="8"/>
      <c r="AX252" s="18" t="str">
        <f t="shared" si="305"/>
        <v/>
      </c>
      <c r="AY252" s="18" t="str">
        <f t="shared" si="305"/>
        <v/>
      </c>
      <c r="AZ252" s="18" t="str">
        <f t="shared" si="305"/>
        <v/>
      </c>
      <c r="BA252" s="18" t="str">
        <f t="shared" si="305"/>
        <v/>
      </c>
      <c r="BB252" s="18" t="str">
        <f t="shared" si="305"/>
        <v/>
      </c>
      <c r="BC252" s="18" t="str">
        <f t="shared" si="305"/>
        <v/>
      </c>
      <c r="BD252" s="18" t="str">
        <f t="shared" si="305"/>
        <v/>
      </c>
      <c r="BE252" s="18" t="str">
        <f t="shared" si="305"/>
        <v/>
      </c>
      <c r="BF252" s="18" t="str">
        <f t="shared" si="305"/>
        <v/>
      </c>
      <c r="BG252" s="18" t="str">
        <f t="shared" si="305"/>
        <v/>
      </c>
      <c r="BH252" s="18" t="str">
        <f t="shared" si="305"/>
        <v/>
      </c>
      <c r="BI252" s="18" t="str">
        <f t="shared" si="305"/>
        <v/>
      </c>
      <c r="BJ252" s="18" t="str">
        <f t="shared" si="305"/>
        <v/>
      </c>
      <c r="BK252" s="18" t="str">
        <f t="shared" si="305"/>
        <v/>
      </c>
      <c r="BL252" s="18" t="str">
        <f t="shared" si="305"/>
        <v/>
      </c>
      <c r="BM252" s="18" t="str">
        <f t="shared" si="305"/>
        <v/>
      </c>
      <c r="BN252" s="8"/>
      <c r="BO252" s="8"/>
      <c r="BP252" s="8"/>
      <c r="BQ252" s="8"/>
      <c r="BR252" s="8"/>
      <c r="BS252" s="8"/>
    </row>
    <row r="253" spans="1:71" hidden="1" x14ac:dyDescent="0.2">
      <c r="A253" s="8"/>
      <c r="B253" s="32"/>
      <c r="C253" s="45"/>
      <c r="D253" s="53"/>
      <c r="E253" s="34"/>
      <c r="F253" s="34"/>
      <c r="G253" s="34"/>
      <c r="H253" s="34">
        <f t="shared" si="321"/>
        <v>0</v>
      </c>
      <c r="I253" s="35">
        <f t="shared" si="304"/>
        <v>0</v>
      </c>
      <c r="J253" s="36"/>
      <c r="K253" s="18">
        <f>MAX(AI253:AM253)</f>
        <v>0</v>
      </c>
      <c r="L253" s="35">
        <f t="shared" si="283"/>
        <v>0</v>
      </c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8"/>
      <c r="AD253" s="6">
        <f t="shared" si="306"/>
        <v>0</v>
      </c>
      <c r="AE253" s="6">
        <f t="shared" si="307"/>
        <v>0</v>
      </c>
      <c r="AF253" s="6">
        <f t="shared" si="308"/>
        <v>0</v>
      </c>
      <c r="AG253" s="6">
        <f t="shared" si="309"/>
        <v>0</v>
      </c>
      <c r="AH253" s="6">
        <f t="shared" si="310"/>
        <v>0</v>
      </c>
      <c r="AI253" s="6">
        <f t="shared" si="311"/>
        <v>0</v>
      </c>
      <c r="AJ253" s="6">
        <f t="shared" si="312"/>
        <v>0</v>
      </c>
      <c r="AK253" s="6">
        <f t="shared" si="313"/>
        <v>0</v>
      </c>
      <c r="AL253" s="6">
        <f t="shared" si="314"/>
        <v>0</v>
      </c>
      <c r="AM253" s="6">
        <f t="shared" si="315"/>
        <v>0</v>
      </c>
      <c r="AN253" s="8"/>
      <c r="AO253" s="6" t="str">
        <f t="shared" si="236"/>
        <v/>
      </c>
      <c r="AP253" s="8"/>
      <c r="AQ253" s="6">
        <f>IF(H253&gt;0,LOOKUP(C253,'counts-boys'!A$1:A$16,'counts-boys'!C$1:C$16),0)</f>
        <v>0</v>
      </c>
      <c r="AR253" s="6">
        <f t="shared" si="316"/>
        <v>0</v>
      </c>
      <c r="AS253" s="6">
        <f t="shared" si="317"/>
        <v>0</v>
      </c>
      <c r="AT253" s="6">
        <f t="shared" si="318"/>
        <v>0</v>
      </c>
      <c r="AU253" s="6">
        <f t="shared" si="319"/>
        <v>0</v>
      </c>
      <c r="AV253" s="6">
        <f t="shared" si="320"/>
        <v>0</v>
      </c>
      <c r="AW253" s="8"/>
      <c r="AX253" s="18" t="str">
        <f t="shared" si="305"/>
        <v/>
      </c>
      <c r="AY253" s="18" t="str">
        <f t="shared" si="305"/>
        <v/>
      </c>
      <c r="AZ253" s="18" t="str">
        <f t="shared" si="305"/>
        <v/>
      </c>
      <c r="BA253" s="18" t="str">
        <f t="shared" si="305"/>
        <v/>
      </c>
      <c r="BB253" s="18" t="str">
        <f t="shared" si="305"/>
        <v/>
      </c>
      <c r="BC253" s="18" t="str">
        <f t="shared" si="305"/>
        <v/>
      </c>
      <c r="BD253" s="18" t="str">
        <f t="shared" si="305"/>
        <v/>
      </c>
      <c r="BE253" s="18" t="str">
        <f t="shared" si="305"/>
        <v/>
      </c>
      <c r="BF253" s="18" t="str">
        <f t="shared" si="305"/>
        <v/>
      </c>
      <c r="BG253" s="18" t="str">
        <f t="shared" si="305"/>
        <v/>
      </c>
      <c r="BH253" s="18" t="str">
        <f t="shared" si="305"/>
        <v/>
      </c>
      <c r="BI253" s="18" t="str">
        <f t="shared" si="305"/>
        <v/>
      </c>
      <c r="BJ253" s="18" t="str">
        <f t="shared" si="305"/>
        <v/>
      </c>
      <c r="BK253" s="18" t="str">
        <f t="shared" si="305"/>
        <v/>
      </c>
      <c r="BL253" s="18" t="str">
        <f t="shared" si="305"/>
        <v/>
      </c>
      <c r="BM253" s="18" t="str">
        <f t="shared" si="305"/>
        <v/>
      </c>
      <c r="BN253" s="8"/>
      <c r="BO253" s="8"/>
      <c r="BP253" s="8"/>
      <c r="BQ253" s="8"/>
      <c r="BR253" s="8"/>
      <c r="BS253" s="8"/>
    </row>
    <row r="254" spans="1:71" ht="13.5" hidden="1" thickBot="1" x14ac:dyDescent="0.25">
      <c r="A254" s="8"/>
      <c r="B254" s="32"/>
      <c r="C254" s="45"/>
      <c r="D254" s="53"/>
      <c r="E254" s="34"/>
      <c r="F254" s="34"/>
      <c r="G254" s="34"/>
      <c r="H254" s="34">
        <f t="shared" si="321"/>
        <v>0</v>
      </c>
      <c r="I254" s="35">
        <f t="shared" si="304"/>
        <v>0</v>
      </c>
      <c r="J254" s="36"/>
      <c r="K254" s="18">
        <f t="shared" si="322"/>
        <v>0</v>
      </c>
      <c r="L254" s="35">
        <f t="shared" si="283"/>
        <v>0</v>
      </c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8"/>
      <c r="AD254" s="6">
        <f t="shared" si="306"/>
        <v>0</v>
      </c>
      <c r="AE254" s="6">
        <f t="shared" si="307"/>
        <v>0</v>
      </c>
      <c r="AF254" s="6">
        <f t="shared" si="308"/>
        <v>0</v>
      </c>
      <c r="AG254" s="6">
        <f t="shared" si="309"/>
        <v>0</v>
      </c>
      <c r="AH254" s="6">
        <f t="shared" si="310"/>
        <v>0</v>
      </c>
      <c r="AI254" s="6">
        <f t="shared" si="311"/>
        <v>0</v>
      </c>
      <c r="AJ254" s="6">
        <f t="shared" si="312"/>
        <v>0</v>
      </c>
      <c r="AK254" s="6">
        <f t="shared" si="313"/>
        <v>0</v>
      </c>
      <c r="AL254" s="6">
        <f t="shared" si="314"/>
        <v>0</v>
      </c>
      <c r="AM254" s="6">
        <f t="shared" si="315"/>
        <v>0</v>
      </c>
      <c r="AN254" s="8"/>
      <c r="AO254" s="6" t="str">
        <f t="shared" si="236"/>
        <v/>
      </c>
      <c r="AP254" s="8"/>
      <c r="AQ254" s="6">
        <f>IF(H254&gt;0,LOOKUP(C254,'counts-boys'!A$1:A$16,'counts-boys'!C$1:C$16),0)</f>
        <v>0</v>
      </c>
      <c r="AR254" s="6">
        <f t="shared" si="316"/>
        <v>0</v>
      </c>
      <c r="AS254" s="6">
        <f t="shared" si="317"/>
        <v>0</v>
      </c>
      <c r="AT254" s="6">
        <f t="shared" si="318"/>
        <v>0</v>
      </c>
      <c r="AU254" s="6">
        <f t="shared" si="319"/>
        <v>0</v>
      </c>
      <c r="AV254" s="6">
        <f t="shared" si="320"/>
        <v>0</v>
      </c>
      <c r="AW254" s="8"/>
      <c r="AX254" s="18" t="str">
        <f t="shared" si="305"/>
        <v/>
      </c>
      <c r="AY254" s="18" t="str">
        <f t="shared" si="305"/>
        <v/>
      </c>
      <c r="AZ254" s="18" t="str">
        <f t="shared" si="305"/>
        <v/>
      </c>
      <c r="BA254" s="18" t="str">
        <f t="shared" si="305"/>
        <v/>
      </c>
      <c r="BB254" s="18" t="str">
        <f t="shared" si="305"/>
        <v/>
      </c>
      <c r="BC254" s="18" t="str">
        <f t="shared" si="305"/>
        <v/>
      </c>
      <c r="BD254" s="18" t="str">
        <f t="shared" si="305"/>
        <v/>
      </c>
      <c r="BE254" s="18" t="str">
        <f t="shared" si="305"/>
        <v/>
      </c>
      <c r="BF254" s="18" t="str">
        <f t="shared" si="305"/>
        <v/>
      </c>
      <c r="BG254" s="18" t="str">
        <f t="shared" si="305"/>
        <v/>
      </c>
      <c r="BH254" s="18" t="str">
        <f t="shared" si="305"/>
        <v/>
      </c>
      <c r="BI254" s="18" t="str">
        <f t="shared" si="305"/>
        <v/>
      </c>
      <c r="BJ254" s="18" t="str">
        <f t="shared" si="305"/>
        <v/>
      </c>
      <c r="BK254" s="18" t="str">
        <f t="shared" si="305"/>
        <v/>
      </c>
      <c r="BL254" s="18" t="str">
        <f t="shared" si="305"/>
        <v/>
      </c>
      <c r="BM254" s="18" t="str">
        <f t="shared" si="305"/>
        <v/>
      </c>
      <c r="BN254" s="8"/>
      <c r="BO254" s="8"/>
      <c r="BP254" s="8"/>
      <c r="BQ254" s="8"/>
      <c r="BR254" s="8"/>
      <c r="BS254" s="8"/>
    </row>
    <row r="255" spans="1:71" ht="13.5" thickBot="1" x14ac:dyDescent="0.25">
      <c r="A255" s="61" t="s">
        <v>34</v>
      </c>
      <c r="B255" s="37" t="s">
        <v>26</v>
      </c>
      <c r="C255" s="38" t="s">
        <v>9</v>
      </c>
      <c r="D255" s="52" t="s">
        <v>14</v>
      </c>
      <c r="E255" s="38" t="s">
        <v>16</v>
      </c>
      <c r="F255" s="38" t="s">
        <v>15</v>
      </c>
      <c r="G255" s="38" t="s">
        <v>17</v>
      </c>
      <c r="H255" s="38" t="s">
        <v>18</v>
      </c>
      <c r="I255" s="39" t="s">
        <v>19</v>
      </c>
      <c r="J255" s="40" t="s">
        <v>20</v>
      </c>
      <c r="K255" s="40" t="s">
        <v>21</v>
      </c>
      <c r="L255" s="40" t="s">
        <v>25</v>
      </c>
      <c r="M255" s="38" t="str">
        <f>$M$7</f>
        <v>BE</v>
      </c>
      <c r="N255" s="38" t="str">
        <f>$N$7</f>
        <v>BEN</v>
      </c>
      <c r="O255" s="38" t="str">
        <f>$O$7</f>
        <v>BT</v>
      </c>
      <c r="P255" s="38" t="str">
        <f>$P$7</f>
        <v>COL</v>
      </c>
      <c r="Q255" s="38" t="str">
        <f>$Q$7</f>
        <v>CRT</v>
      </c>
      <c r="R255" s="38" t="str">
        <f>$R$7</f>
        <v>ELK</v>
      </c>
      <c r="S255" s="38" t="str">
        <f>$S$7</f>
        <v>GI</v>
      </c>
      <c r="T255" s="38" t="str">
        <f>$T$7</f>
        <v>LEX</v>
      </c>
      <c r="U255" s="38" t="str">
        <f>$U$7</f>
        <v>MC</v>
      </c>
      <c r="V255" s="38" t="str">
        <f>$V$7</f>
        <v>MM</v>
      </c>
      <c r="W255" s="38" t="str">
        <f>$W$7</f>
        <v>NP</v>
      </c>
      <c r="X255" s="38" t="str">
        <f>$X$7</f>
        <v>PLV</v>
      </c>
      <c r="Y255" s="38" t="str">
        <f>$Y$7</f>
        <v>CP</v>
      </c>
      <c r="Z255" s="38" t="str">
        <f>$Z$7</f>
        <v>SEW</v>
      </c>
      <c r="AA255" s="38" t="str">
        <f>$AA$7</f>
        <v>SKU</v>
      </c>
      <c r="AB255" s="38" t="str">
        <f>$AB$7</f>
        <v>Z-O</v>
      </c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6" t="str">
        <f t="shared" si="236"/>
        <v/>
      </c>
      <c r="AP255" s="8"/>
      <c r="AQ255" s="8"/>
      <c r="AR255" s="8"/>
      <c r="AS255" s="8"/>
      <c r="AT255" s="8"/>
      <c r="AU255" s="8"/>
      <c r="AV255" s="8"/>
      <c r="AW255" s="8"/>
      <c r="AX255" s="71" t="str">
        <f>$M$7</f>
        <v>BE</v>
      </c>
      <c r="AY255" s="71" t="str">
        <f>$N$7</f>
        <v>BEN</v>
      </c>
      <c r="AZ255" s="71" t="str">
        <f>$O$7</f>
        <v>BT</v>
      </c>
      <c r="BA255" s="71" t="str">
        <f>$P$7</f>
        <v>COL</v>
      </c>
      <c r="BB255" s="71" t="str">
        <f>$Q$7</f>
        <v>CRT</v>
      </c>
      <c r="BC255" s="71" t="str">
        <f>$R$7</f>
        <v>ELK</v>
      </c>
      <c r="BD255" s="71" t="str">
        <f>$S$7</f>
        <v>GI</v>
      </c>
      <c r="BE255" s="71" t="str">
        <f>$T$7</f>
        <v>LEX</v>
      </c>
      <c r="BF255" s="71" t="str">
        <f>$U$7</f>
        <v>MC</v>
      </c>
      <c r="BG255" s="71" t="str">
        <f>$V$7</f>
        <v>MM</v>
      </c>
      <c r="BH255" s="71" t="str">
        <f>$W$7</f>
        <v>NP</v>
      </c>
      <c r="BI255" s="71" t="str">
        <f>$X$7</f>
        <v>PLV</v>
      </c>
      <c r="BJ255" s="71" t="str">
        <f>$Y$7</f>
        <v>CP</v>
      </c>
      <c r="BK255" s="71" t="str">
        <f>$Z$7</f>
        <v>SEW</v>
      </c>
      <c r="BL255" s="71" t="str">
        <f>$AA$7</f>
        <v>SKU</v>
      </c>
      <c r="BM255" s="71" t="str">
        <f>$AB$7</f>
        <v>Z-O</v>
      </c>
      <c r="BN255" s="8"/>
      <c r="BO255" s="8"/>
      <c r="BP255" s="8"/>
      <c r="BQ255" s="8"/>
      <c r="BR255" s="8"/>
      <c r="BS255" s="8"/>
    </row>
    <row r="256" spans="1:71" x14ac:dyDescent="0.2">
      <c r="A256" s="44"/>
      <c r="B256" s="32" t="s">
        <v>171</v>
      </c>
      <c r="C256" s="33" t="s">
        <v>106</v>
      </c>
      <c r="D256" s="53">
        <v>285</v>
      </c>
      <c r="E256" s="34">
        <v>385</v>
      </c>
      <c r="F256" s="34">
        <v>185</v>
      </c>
      <c r="G256" s="34">
        <v>425</v>
      </c>
      <c r="H256" s="34">
        <f t="shared" ref="H256:H267" si="324">SUM(E256:G256)</f>
        <v>995</v>
      </c>
      <c r="I256" s="35">
        <f t="shared" ref="I256:I267" si="325">IF(H256&gt;0,LOOKUP(D256,$B$274:$B$546,$C$274:$C$546),0)*H256</f>
        <v>513.221</v>
      </c>
      <c r="J256" s="18">
        <f>IF(H256&gt;=0,LARGE($H$256:$H$267,1),0)</f>
        <v>1585</v>
      </c>
      <c r="K256" s="18">
        <f>MAX(AI256:AM256)</f>
        <v>0</v>
      </c>
      <c r="L256" s="35">
        <f>MAX(AD256:AH256)</f>
        <v>0</v>
      </c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8"/>
      <c r="AD256" s="6">
        <f>IF(H256&gt;0,IF(H256&gt;=$J$260,1,AE256),0)</f>
        <v>0</v>
      </c>
      <c r="AE256" s="6">
        <f>IF(H256&gt;0,IF(H256&gt;=$J$259,2,AF256),0)</f>
        <v>0</v>
      </c>
      <c r="AF256" s="6">
        <f>IF(H256&gt;0,IF(H256&gt;=$J$258,3,AG256),0)</f>
        <v>0</v>
      </c>
      <c r="AG256" s="6">
        <f>IF(H256&gt;0,IF(H256&gt;=$J$257,5,AH256),0)</f>
        <v>0</v>
      </c>
      <c r="AH256" s="6">
        <f>IF(H256&gt;0,IF(H256&gt;=$J$256,7,0),0)</f>
        <v>0</v>
      </c>
      <c r="AI256" s="6">
        <f>IF(L256=7,1,AJ256)</f>
        <v>0</v>
      </c>
      <c r="AJ256" s="6">
        <f>IF(L256=5,2,AK256)</f>
        <v>0</v>
      </c>
      <c r="AK256" s="6">
        <f>IF(L256=3,3,AL256)</f>
        <v>0</v>
      </c>
      <c r="AL256" s="6">
        <f>IF(L256=2,4,AM256)</f>
        <v>0</v>
      </c>
      <c r="AM256" s="6">
        <f>IF(L256=1,5,0)</f>
        <v>0</v>
      </c>
      <c r="AN256" s="8"/>
      <c r="AO256" s="6" t="str">
        <f t="shared" si="236"/>
        <v/>
      </c>
      <c r="AP256" s="6">
        <f>J256</f>
        <v>1585</v>
      </c>
      <c r="AQ256" s="6" t="str">
        <f>IF(H256&gt;0,LOOKUP(C256,'counts-boys'!A$1:A$16,'counts-boys'!C$1:C$16),0)</f>
        <v>CP</v>
      </c>
      <c r="AR256" s="6">
        <f>IF($A256="*",IF($H256&gt;0,IF($H256&gt;=$AP$260,1,AS256),0),0)</f>
        <v>0</v>
      </c>
      <c r="AS256" s="6">
        <f>IF($A256="*",IF($H256&gt;0,IF($H256&gt;=$AP$259,2,AT256),0),0)</f>
        <v>0</v>
      </c>
      <c r="AT256" s="6">
        <f>IF($A256="*",IF($H256&gt;0,IF($H256&gt;=$AP$258,3,AU256),0),0)</f>
        <v>0</v>
      </c>
      <c r="AU256" s="6">
        <f>IF($A256="*",IF($H256&gt;0,IF($H256&gt;=$AP$257,5,AV256),0),0)</f>
        <v>0</v>
      </c>
      <c r="AV256" s="6">
        <f>IF($A256="*",IF($H256&gt;0,IF($H256&gt;=$AP$256,7,0),0),0)</f>
        <v>0</v>
      </c>
      <c r="AW256" s="8"/>
      <c r="AX256" s="18" t="str">
        <f t="shared" ref="AX256:BM267" si="326">IF($AQ256=AX$7,MAX($AR256:$AV256),"")</f>
        <v/>
      </c>
      <c r="AY256" s="18" t="str">
        <f t="shared" si="326"/>
        <v/>
      </c>
      <c r="AZ256" s="18" t="str">
        <f t="shared" si="326"/>
        <v/>
      </c>
      <c r="BA256" s="18" t="str">
        <f t="shared" si="326"/>
        <v/>
      </c>
      <c r="BB256" s="18" t="str">
        <f t="shared" si="326"/>
        <v/>
      </c>
      <c r="BC256" s="18" t="str">
        <f t="shared" si="326"/>
        <v/>
      </c>
      <c r="BD256" s="18" t="str">
        <f t="shared" si="326"/>
        <v/>
      </c>
      <c r="BE256" s="18" t="str">
        <f t="shared" si="326"/>
        <v/>
      </c>
      <c r="BF256" s="18" t="str">
        <f t="shared" si="326"/>
        <v/>
      </c>
      <c r="BG256" s="18" t="str">
        <f t="shared" si="326"/>
        <v/>
      </c>
      <c r="BH256" s="18" t="str">
        <f t="shared" si="326"/>
        <v/>
      </c>
      <c r="BI256" s="18" t="str">
        <f t="shared" si="326"/>
        <v/>
      </c>
      <c r="BJ256" s="18">
        <f t="shared" si="326"/>
        <v>0</v>
      </c>
      <c r="BK256" s="18" t="str">
        <f t="shared" si="326"/>
        <v/>
      </c>
      <c r="BL256" s="18" t="str">
        <f t="shared" si="326"/>
        <v/>
      </c>
      <c r="BM256" s="18" t="str">
        <f t="shared" si="326"/>
        <v/>
      </c>
      <c r="BN256" s="8"/>
      <c r="BO256" s="8"/>
      <c r="BP256" s="8"/>
      <c r="BQ256" s="8"/>
      <c r="BR256" s="8"/>
      <c r="BS256" s="8"/>
    </row>
    <row r="257" spans="1:71" x14ac:dyDescent="0.2">
      <c r="A257" s="8" t="s">
        <v>196</v>
      </c>
      <c r="B257" s="32" t="s">
        <v>172</v>
      </c>
      <c r="C257" s="33" t="s">
        <v>107</v>
      </c>
      <c r="D257" s="53">
        <v>295.8</v>
      </c>
      <c r="E257" s="34">
        <v>355</v>
      </c>
      <c r="F257" s="34">
        <v>230</v>
      </c>
      <c r="G257" s="34">
        <v>465</v>
      </c>
      <c r="H257" s="34">
        <f t="shared" si="324"/>
        <v>1050</v>
      </c>
      <c r="I257" s="35">
        <f t="shared" si="325"/>
        <v>535.91999999999996</v>
      </c>
      <c r="J257" s="18">
        <f>IF(H257&gt;=0,LARGE($H$256:$H$267,2),0)</f>
        <v>1435</v>
      </c>
      <c r="K257" s="18">
        <f>MAX(AI257:AM257)</f>
        <v>0</v>
      </c>
      <c r="L257" s="35">
        <f>MAX(AD257:AH257)</f>
        <v>0</v>
      </c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8"/>
      <c r="AD257" s="6">
        <f t="shared" ref="AD257:AD267" si="327">IF(H257&gt;0,IF(H257&gt;=$J$260,1,AE257),0)</f>
        <v>0</v>
      </c>
      <c r="AE257" s="6">
        <f t="shared" ref="AE257:AE267" si="328">IF(H257&gt;0,IF(H257&gt;=$J$259,2,AF257),0)</f>
        <v>0</v>
      </c>
      <c r="AF257" s="6">
        <f t="shared" ref="AF257:AF267" si="329">IF(H257&gt;0,IF(H257&gt;=$J$258,3,AG257),0)</f>
        <v>0</v>
      </c>
      <c r="AG257" s="6">
        <f t="shared" ref="AG257:AG267" si="330">IF(H257&gt;0,IF(H257&gt;=$J$257,5,AH257),0)</f>
        <v>0</v>
      </c>
      <c r="AH257" s="6">
        <f t="shared" ref="AH257:AH267" si="331">IF(H257&gt;0,IF(H257&gt;=$J$256,7,0),0)</f>
        <v>0</v>
      </c>
      <c r="AI257" s="6">
        <f t="shared" ref="AI257:AI267" si="332">IF(L257=7,1,AJ257)</f>
        <v>0</v>
      </c>
      <c r="AJ257" s="6">
        <f t="shared" ref="AJ257:AJ267" si="333">IF(L257=5,2,AK257)</f>
        <v>0</v>
      </c>
      <c r="AK257" s="6">
        <f t="shared" ref="AK257:AK267" si="334">IF(L257=3,3,AL257)</f>
        <v>0</v>
      </c>
      <c r="AL257" s="6">
        <f t="shared" ref="AL257:AL267" si="335">IF(L257=2,4,AM257)</f>
        <v>0</v>
      </c>
      <c r="AM257" s="6">
        <f t="shared" ref="AM257:AM267" si="336">IF(L257=1,5,0)</f>
        <v>0</v>
      </c>
      <c r="AN257" s="8"/>
      <c r="AO257" s="6">
        <f t="shared" si="236"/>
        <v>1050</v>
      </c>
      <c r="AP257" s="6">
        <f>J257</f>
        <v>1435</v>
      </c>
      <c r="AQ257" s="6" t="str">
        <f>IF(H257&gt;0,LOOKUP(C257,'counts-boys'!A$1:A$16,'counts-boys'!C$1:C$16),0)</f>
        <v>MC</v>
      </c>
      <c r="AR257" s="6">
        <f t="shared" ref="AR257:AR267" si="337">IF($A257="*",IF($H257&gt;0,IF($H257&gt;=$AP$260,1,AS257),0),0)</f>
        <v>0</v>
      </c>
      <c r="AS257" s="6">
        <f t="shared" ref="AS257:AS267" si="338">IF($A257="*",IF($H257&gt;0,IF($H257&gt;=$AP$259,2,AT257),0),0)</f>
        <v>0</v>
      </c>
      <c r="AT257" s="6">
        <f t="shared" ref="AT257:AT267" si="339">IF($A257="*",IF($H257&gt;0,IF($H257&gt;=$AP$258,3,AU257),0),0)</f>
        <v>0</v>
      </c>
      <c r="AU257" s="6">
        <f t="shared" ref="AU257:AU267" si="340">IF($A257="*",IF($H257&gt;0,IF($H257&gt;=$AP$257,5,AV257),0),0)</f>
        <v>0</v>
      </c>
      <c r="AV257" s="6">
        <f t="shared" ref="AV257:AV267" si="341">IF($A257="*",IF($H257&gt;0,IF($H257&gt;=$AP$256,7,0),0),0)</f>
        <v>0</v>
      </c>
      <c r="AW257" s="8"/>
      <c r="AX257" s="18" t="str">
        <f t="shared" si="326"/>
        <v/>
      </c>
      <c r="AY257" s="18" t="str">
        <f t="shared" si="326"/>
        <v/>
      </c>
      <c r="AZ257" s="18" t="str">
        <f t="shared" si="326"/>
        <v/>
      </c>
      <c r="BA257" s="18" t="str">
        <f t="shared" si="326"/>
        <v/>
      </c>
      <c r="BB257" s="18" t="str">
        <f t="shared" si="326"/>
        <v/>
      </c>
      <c r="BC257" s="18" t="str">
        <f t="shared" si="326"/>
        <v/>
      </c>
      <c r="BD257" s="18" t="str">
        <f t="shared" si="326"/>
        <v/>
      </c>
      <c r="BE257" s="18" t="str">
        <f t="shared" si="326"/>
        <v/>
      </c>
      <c r="BF257" s="18">
        <f t="shared" si="326"/>
        <v>0</v>
      </c>
      <c r="BG257" s="18" t="str">
        <f t="shared" si="326"/>
        <v/>
      </c>
      <c r="BH257" s="18" t="str">
        <f t="shared" si="326"/>
        <v/>
      </c>
      <c r="BI257" s="18" t="str">
        <f t="shared" si="326"/>
        <v/>
      </c>
      <c r="BJ257" s="18" t="str">
        <f t="shared" si="326"/>
        <v/>
      </c>
      <c r="BK257" s="18" t="str">
        <f t="shared" si="326"/>
        <v/>
      </c>
      <c r="BL257" s="18" t="str">
        <f t="shared" si="326"/>
        <v/>
      </c>
      <c r="BM257" s="18" t="str">
        <f t="shared" si="326"/>
        <v/>
      </c>
      <c r="BN257" s="8"/>
      <c r="BO257" s="8"/>
      <c r="BP257" s="8"/>
      <c r="BQ257" s="8"/>
      <c r="BR257" s="8"/>
      <c r="BS257" s="8"/>
    </row>
    <row r="258" spans="1:71" x14ac:dyDescent="0.2">
      <c r="A258" s="44" t="s">
        <v>196</v>
      </c>
      <c r="B258" s="32" t="s">
        <v>340</v>
      </c>
      <c r="C258" s="33" t="s">
        <v>101</v>
      </c>
      <c r="D258" s="53">
        <v>297.60000000000002</v>
      </c>
      <c r="E258" s="34">
        <v>520</v>
      </c>
      <c r="F258" s="34">
        <v>315</v>
      </c>
      <c r="G258" s="34">
        <v>565</v>
      </c>
      <c r="H258" s="34">
        <f t="shared" si="324"/>
        <v>1400</v>
      </c>
      <c r="I258" s="35">
        <f t="shared" si="325"/>
        <v>713.16</v>
      </c>
      <c r="J258" s="18">
        <f>IF(H258&gt;=0,LARGE($H$256:$H$267,3),0)</f>
        <v>1400</v>
      </c>
      <c r="K258" s="18">
        <f t="shared" ref="K258:K267" si="342">MAX(AI258:AM258)</f>
        <v>3</v>
      </c>
      <c r="L258" s="35">
        <f t="shared" ref="L258:L267" si="343">MAX(AD258:AH258)</f>
        <v>3</v>
      </c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8"/>
      <c r="AD258" s="6">
        <f t="shared" si="327"/>
        <v>1</v>
      </c>
      <c r="AE258" s="6">
        <f t="shared" si="328"/>
        <v>2</v>
      </c>
      <c r="AF258" s="6">
        <f t="shared" si="329"/>
        <v>3</v>
      </c>
      <c r="AG258" s="6">
        <f t="shared" si="330"/>
        <v>0</v>
      </c>
      <c r="AH258" s="6">
        <f t="shared" si="331"/>
        <v>0</v>
      </c>
      <c r="AI258" s="6">
        <f t="shared" si="332"/>
        <v>3</v>
      </c>
      <c r="AJ258" s="6">
        <f t="shared" si="333"/>
        <v>3</v>
      </c>
      <c r="AK258" s="6">
        <f t="shared" si="334"/>
        <v>3</v>
      </c>
      <c r="AL258" s="6">
        <f t="shared" si="335"/>
        <v>0</v>
      </c>
      <c r="AM258" s="6">
        <f t="shared" si="336"/>
        <v>0</v>
      </c>
      <c r="AN258" s="8"/>
      <c r="AO258" s="6">
        <f t="shared" si="236"/>
        <v>1400</v>
      </c>
      <c r="AP258" s="6">
        <f>J258</f>
        <v>1400</v>
      </c>
      <c r="AQ258" s="6" t="str">
        <f>IF(H258&gt;0,LOOKUP(C258,'counts-boys'!A$1:A$16,'counts-boys'!C$1:C$16),0)</f>
        <v>Z-O</v>
      </c>
      <c r="AR258" s="6">
        <f t="shared" si="337"/>
        <v>1</v>
      </c>
      <c r="AS258" s="6">
        <f t="shared" si="338"/>
        <v>2</v>
      </c>
      <c r="AT258" s="6">
        <f t="shared" si="339"/>
        <v>3</v>
      </c>
      <c r="AU258" s="6">
        <f t="shared" si="340"/>
        <v>0</v>
      </c>
      <c r="AV258" s="6">
        <f t="shared" si="341"/>
        <v>0</v>
      </c>
      <c r="AW258" s="8"/>
      <c r="AX258" s="18" t="str">
        <f t="shared" si="326"/>
        <v/>
      </c>
      <c r="AY258" s="18" t="str">
        <f t="shared" si="326"/>
        <v/>
      </c>
      <c r="AZ258" s="18" t="str">
        <f t="shared" si="326"/>
        <v/>
      </c>
      <c r="BA258" s="18" t="str">
        <f t="shared" si="326"/>
        <v/>
      </c>
      <c r="BB258" s="18" t="str">
        <f t="shared" si="326"/>
        <v/>
      </c>
      <c r="BC258" s="18" t="str">
        <f t="shared" si="326"/>
        <v/>
      </c>
      <c r="BD258" s="18" t="str">
        <f t="shared" si="326"/>
        <v/>
      </c>
      <c r="BE258" s="18" t="str">
        <f t="shared" si="326"/>
        <v/>
      </c>
      <c r="BF258" s="18" t="str">
        <f t="shared" si="326"/>
        <v/>
      </c>
      <c r="BG258" s="18" t="str">
        <f t="shared" si="326"/>
        <v/>
      </c>
      <c r="BH258" s="18" t="str">
        <f t="shared" si="326"/>
        <v/>
      </c>
      <c r="BI258" s="18" t="str">
        <f t="shared" si="326"/>
        <v/>
      </c>
      <c r="BJ258" s="18" t="str">
        <f t="shared" si="326"/>
        <v/>
      </c>
      <c r="BK258" s="18" t="str">
        <f t="shared" si="326"/>
        <v/>
      </c>
      <c r="BL258" s="18" t="str">
        <f t="shared" si="326"/>
        <v/>
      </c>
      <c r="BM258" s="18">
        <f t="shared" si="326"/>
        <v>3</v>
      </c>
      <c r="BN258" s="8"/>
      <c r="BO258" s="8"/>
      <c r="BP258" s="8"/>
      <c r="BQ258" s="8"/>
      <c r="BR258" s="8"/>
      <c r="BS258" s="8"/>
    </row>
    <row r="259" spans="1:71" x14ac:dyDescent="0.2">
      <c r="A259" s="44" t="s">
        <v>196</v>
      </c>
      <c r="B259" s="32" t="s">
        <v>204</v>
      </c>
      <c r="C259" s="33" t="s">
        <v>119</v>
      </c>
      <c r="D259" s="53">
        <v>299.8</v>
      </c>
      <c r="E259" s="34">
        <v>405</v>
      </c>
      <c r="F259" s="34">
        <v>225</v>
      </c>
      <c r="G259" s="34">
        <v>445</v>
      </c>
      <c r="H259" s="34">
        <f t="shared" si="324"/>
        <v>1075</v>
      </c>
      <c r="I259" s="35">
        <f t="shared" si="325"/>
        <v>546.42250000000001</v>
      </c>
      <c r="J259" s="18">
        <f>IF(H259&gt;=0,LARGE($H$256:$H$267,4),0)</f>
        <v>1305</v>
      </c>
      <c r="K259" s="18">
        <f t="shared" si="342"/>
        <v>5</v>
      </c>
      <c r="L259" s="35">
        <f t="shared" si="343"/>
        <v>1</v>
      </c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8"/>
      <c r="AD259" s="6">
        <f t="shared" si="327"/>
        <v>1</v>
      </c>
      <c r="AE259" s="6">
        <f t="shared" si="328"/>
        <v>0</v>
      </c>
      <c r="AF259" s="6">
        <f t="shared" si="329"/>
        <v>0</v>
      </c>
      <c r="AG259" s="6">
        <f t="shared" si="330"/>
        <v>0</v>
      </c>
      <c r="AH259" s="6">
        <f t="shared" si="331"/>
        <v>0</v>
      </c>
      <c r="AI259" s="6">
        <f t="shared" si="332"/>
        <v>5</v>
      </c>
      <c r="AJ259" s="6">
        <f t="shared" si="333"/>
        <v>5</v>
      </c>
      <c r="AK259" s="6">
        <f t="shared" si="334"/>
        <v>5</v>
      </c>
      <c r="AL259" s="6">
        <f t="shared" si="335"/>
        <v>5</v>
      </c>
      <c r="AM259" s="6">
        <f t="shared" si="336"/>
        <v>5</v>
      </c>
      <c r="AN259" s="8"/>
      <c r="AO259" s="6">
        <f t="shared" si="236"/>
        <v>1075</v>
      </c>
      <c r="AP259" s="6">
        <f>J259</f>
        <v>1305</v>
      </c>
      <c r="AQ259" s="6" t="str">
        <f>IF(H259&gt;0,LOOKUP(C259,'counts-boys'!A$1:A$16,'counts-boys'!C$1:C$16),0)</f>
        <v>BE</v>
      </c>
      <c r="AR259" s="6">
        <f t="shared" si="337"/>
        <v>1</v>
      </c>
      <c r="AS259" s="6">
        <f t="shared" si="338"/>
        <v>0</v>
      </c>
      <c r="AT259" s="6">
        <f t="shared" si="339"/>
        <v>0</v>
      </c>
      <c r="AU259" s="6">
        <f t="shared" si="340"/>
        <v>0</v>
      </c>
      <c r="AV259" s="6">
        <f t="shared" si="341"/>
        <v>0</v>
      </c>
      <c r="AW259" s="8"/>
      <c r="AX259" s="18">
        <f t="shared" si="326"/>
        <v>1</v>
      </c>
      <c r="AY259" s="18" t="str">
        <f t="shared" si="326"/>
        <v/>
      </c>
      <c r="AZ259" s="18" t="str">
        <f t="shared" si="326"/>
        <v/>
      </c>
      <c r="BA259" s="18" t="str">
        <f t="shared" si="326"/>
        <v/>
      </c>
      <c r="BB259" s="18" t="str">
        <f t="shared" si="326"/>
        <v/>
      </c>
      <c r="BC259" s="18" t="str">
        <f t="shared" si="326"/>
        <v/>
      </c>
      <c r="BD259" s="18" t="str">
        <f t="shared" si="326"/>
        <v/>
      </c>
      <c r="BE259" s="18" t="str">
        <f t="shared" si="326"/>
        <v/>
      </c>
      <c r="BF259" s="18" t="str">
        <f t="shared" si="326"/>
        <v/>
      </c>
      <c r="BG259" s="18" t="str">
        <f t="shared" si="326"/>
        <v/>
      </c>
      <c r="BH259" s="18" t="str">
        <f t="shared" si="326"/>
        <v/>
      </c>
      <c r="BI259" s="18" t="str">
        <f t="shared" si="326"/>
        <v/>
      </c>
      <c r="BJ259" s="18" t="str">
        <f t="shared" si="326"/>
        <v/>
      </c>
      <c r="BK259" s="18" t="str">
        <f t="shared" si="326"/>
        <v/>
      </c>
      <c r="BL259" s="18" t="str">
        <f t="shared" si="326"/>
        <v/>
      </c>
      <c r="BM259" s="18" t="str">
        <f t="shared" si="326"/>
        <v/>
      </c>
      <c r="BN259" s="8"/>
      <c r="BO259" s="8"/>
      <c r="BP259" s="8"/>
      <c r="BQ259" s="8"/>
      <c r="BR259" s="8"/>
      <c r="BS259" s="8"/>
    </row>
    <row r="260" spans="1:71" x14ac:dyDescent="0.2">
      <c r="A260" s="44" t="s">
        <v>196</v>
      </c>
      <c r="B260" s="32" t="s">
        <v>237</v>
      </c>
      <c r="C260" s="33" t="s">
        <v>110</v>
      </c>
      <c r="D260" s="53">
        <v>310.8</v>
      </c>
      <c r="E260" s="34">
        <v>550</v>
      </c>
      <c r="F260" s="34">
        <v>255</v>
      </c>
      <c r="G260" s="34">
        <v>500</v>
      </c>
      <c r="H260" s="34">
        <f t="shared" si="324"/>
        <v>1305</v>
      </c>
      <c r="I260" s="35">
        <f t="shared" si="325"/>
        <v>656.02350000000001</v>
      </c>
      <c r="J260" s="18">
        <f>IF(H260&gt;=0,LARGE($H$256:$H$267,5),0)</f>
        <v>1075</v>
      </c>
      <c r="K260" s="18">
        <f t="shared" si="342"/>
        <v>4</v>
      </c>
      <c r="L260" s="35">
        <f t="shared" si="343"/>
        <v>2</v>
      </c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8"/>
      <c r="AD260" s="6">
        <f t="shared" si="327"/>
        <v>1</v>
      </c>
      <c r="AE260" s="6">
        <f t="shared" si="328"/>
        <v>2</v>
      </c>
      <c r="AF260" s="6">
        <f t="shared" si="329"/>
        <v>0</v>
      </c>
      <c r="AG260" s="6">
        <f t="shared" si="330"/>
        <v>0</v>
      </c>
      <c r="AH260" s="6">
        <f t="shared" si="331"/>
        <v>0</v>
      </c>
      <c r="AI260" s="6">
        <f t="shared" si="332"/>
        <v>4</v>
      </c>
      <c r="AJ260" s="6">
        <f t="shared" si="333"/>
        <v>4</v>
      </c>
      <c r="AK260" s="6">
        <f t="shared" si="334"/>
        <v>4</v>
      </c>
      <c r="AL260" s="6">
        <f t="shared" si="335"/>
        <v>4</v>
      </c>
      <c r="AM260" s="6">
        <f t="shared" si="336"/>
        <v>0</v>
      </c>
      <c r="AN260" s="8"/>
      <c r="AO260" s="6">
        <f t="shared" si="236"/>
        <v>1305</v>
      </c>
      <c r="AP260" s="6">
        <f>J260</f>
        <v>1075</v>
      </c>
      <c r="AQ260" s="6" t="str">
        <f>IF(H260&gt;0,LOOKUP(C260,'counts-boys'!A$1:A$16,'counts-boys'!C$1:C$16),0)</f>
        <v>ELK</v>
      </c>
      <c r="AR260" s="6">
        <f t="shared" si="337"/>
        <v>1</v>
      </c>
      <c r="AS260" s="6">
        <f t="shared" si="338"/>
        <v>2</v>
      </c>
      <c r="AT260" s="6">
        <f t="shared" si="339"/>
        <v>0</v>
      </c>
      <c r="AU260" s="6">
        <f t="shared" si="340"/>
        <v>0</v>
      </c>
      <c r="AV260" s="6">
        <f t="shared" si="341"/>
        <v>0</v>
      </c>
      <c r="AW260" s="8"/>
      <c r="AX260" s="18" t="str">
        <f t="shared" si="326"/>
        <v/>
      </c>
      <c r="AY260" s="18" t="str">
        <f t="shared" si="326"/>
        <v/>
      </c>
      <c r="AZ260" s="18" t="str">
        <f t="shared" si="326"/>
        <v/>
      </c>
      <c r="BA260" s="18" t="str">
        <f t="shared" si="326"/>
        <v/>
      </c>
      <c r="BB260" s="18" t="str">
        <f t="shared" si="326"/>
        <v/>
      </c>
      <c r="BC260" s="18">
        <f t="shared" si="326"/>
        <v>2</v>
      </c>
      <c r="BD260" s="18" t="str">
        <f t="shared" si="326"/>
        <v/>
      </c>
      <c r="BE260" s="18" t="str">
        <f t="shared" si="326"/>
        <v/>
      </c>
      <c r="BF260" s="18" t="str">
        <f t="shared" si="326"/>
        <v/>
      </c>
      <c r="BG260" s="18" t="str">
        <f t="shared" si="326"/>
        <v/>
      </c>
      <c r="BH260" s="18" t="str">
        <f t="shared" si="326"/>
        <v/>
      </c>
      <c r="BI260" s="18" t="str">
        <f t="shared" si="326"/>
        <v/>
      </c>
      <c r="BJ260" s="18" t="str">
        <f t="shared" si="326"/>
        <v/>
      </c>
      <c r="BK260" s="18" t="str">
        <f t="shared" si="326"/>
        <v/>
      </c>
      <c r="BL260" s="18" t="str">
        <f t="shared" si="326"/>
        <v/>
      </c>
      <c r="BM260" s="18" t="str">
        <f t="shared" si="326"/>
        <v/>
      </c>
      <c r="BN260" s="8"/>
      <c r="BO260" s="8"/>
      <c r="BP260" s="8"/>
      <c r="BQ260" s="8"/>
      <c r="BR260" s="8"/>
      <c r="BS260" s="8"/>
    </row>
    <row r="261" spans="1:71" x14ac:dyDescent="0.2">
      <c r="A261" s="8" t="s">
        <v>196</v>
      </c>
      <c r="B261" s="32" t="s">
        <v>232</v>
      </c>
      <c r="C261" s="33" t="s">
        <v>66</v>
      </c>
      <c r="D261" s="53">
        <v>312.60000000000002</v>
      </c>
      <c r="E261" s="34">
        <v>585</v>
      </c>
      <c r="F261" s="34">
        <v>350</v>
      </c>
      <c r="G261" s="34">
        <v>500</v>
      </c>
      <c r="H261" s="34">
        <f t="shared" si="324"/>
        <v>1435</v>
      </c>
      <c r="I261" s="35">
        <f t="shared" si="325"/>
        <v>719.93950000000007</v>
      </c>
      <c r="J261" s="36"/>
      <c r="K261" s="18">
        <f t="shared" si="342"/>
        <v>2</v>
      </c>
      <c r="L261" s="35">
        <f t="shared" si="343"/>
        <v>5</v>
      </c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8"/>
      <c r="AD261" s="6">
        <f t="shared" si="327"/>
        <v>1</v>
      </c>
      <c r="AE261" s="6">
        <f t="shared" si="328"/>
        <v>2</v>
      </c>
      <c r="AF261" s="6">
        <f t="shared" si="329"/>
        <v>3</v>
      </c>
      <c r="AG261" s="6">
        <f t="shared" si="330"/>
        <v>5</v>
      </c>
      <c r="AH261" s="6">
        <f t="shared" si="331"/>
        <v>0</v>
      </c>
      <c r="AI261" s="6">
        <f t="shared" si="332"/>
        <v>2</v>
      </c>
      <c r="AJ261" s="6">
        <f t="shared" si="333"/>
        <v>2</v>
      </c>
      <c r="AK261" s="6">
        <f t="shared" si="334"/>
        <v>0</v>
      </c>
      <c r="AL261" s="6">
        <f t="shared" si="335"/>
        <v>0</v>
      </c>
      <c r="AM261" s="6">
        <f t="shared" si="336"/>
        <v>0</v>
      </c>
      <c r="AN261" s="8"/>
      <c r="AO261" s="6">
        <f t="shared" si="236"/>
        <v>1435</v>
      </c>
      <c r="AP261" s="8"/>
      <c r="AQ261" s="6" t="str">
        <f>IF(H261&gt;0,LOOKUP(C261,'counts-boys'!A$1:A$16,'counts-boys'!C$1:C$16),0)</f>
        <v>CRT</v>
      </c>
      <c r="AR261" s="6">
        <f t="shared" si="337"/>
        <v>1</v>
      </c>
      <c r="AS261" s="6">
        <f t="shared" si="338"/>
        <v>2</v>
      </c>
      <c r="AT261" s="6">
        <f t="shared" si="339"/>
        <v>3</v>
      </c>
      <c r="AU261" s="6">
        <f t="shared" si="340"/>
        <v>5</v>
      </c>
      <c r="AV261" s="6">
        <f t="shared" si="341"/>
        <v>0</v>
      </c>
      <c r="AW261" s="8"/>
      <c r="AX261" s="18" t="str">
        <f t="shared" si="326"/>
        <v/>
      </c>
      <c r="AY261" s="18" t="str">
        <f t="shared" si="326"/>
        <v/>
      </c>
      <c r="AZ261" s="18" t="str">
        <f t="shared" si="326"/>
        <v/>
      </c>
      <c r="BA261" s="18" t="str">
        <f t="shared" si="326"/>
        <v/>
      </c>
      <c r="BB261" s="18">
        <f t="shared" si="326"/>
        <v>5</v>
      </c>
      <c r="BC261" s="18" t="str">
        <f t="shared" si="326"/>
        <v/>
      </c>
      <c r="BD261" s="18" t="str">
        <f t="shared" si="326"/>
        <v/>
      </c>
      <c r="BE261" s="18" t="str">
        <f t="shared" si="326"/>
        <v/>
      </c>
      <c r="BF261" s="18" t="str">
        <f t="shared" si="326"/>
        <v/>
      </c>
      <c r="BG261" s="18" t="str">
        <f t="shared" si="326"/>
        <v/>
      </c>
      <c r="BH261" s="18" t="str">
        <f t="shared" si="326"/>
        <v/>
      </c>
      <c r="BI261" s="18" t="str">
        <f t="shared" si="326"/>
        <v/>
      </c>
      <c r="BJ261" s="18" t="str">
        <f t="shared" si="326"/>
        <v/>
      </c>
      <c r="BK261" s="18" t="str">
        <f t="shared" si="326"/>
        <v/>
      </c>
      <c r="BL261" s="18" t="str">
        <f t="shared" si="326"/>
        <v/>
      </c>
      <c r="BM261" s="18" t="str">
        <f t="shared" si="326"/>
        <v/>
      </c>
      <c r="BN261" s="8"/>
      <c r="BO261" s="8"/>
      <c r="BP261" s="8"/>
      <c r="BQ261" s="8"/>
      <c r="BR261" s="8"/>
      <c r="BS261" s="8"/>
    </row>
    <row r="262" spans="1:71" x14ac:dyDescent="0.2">
      <c r="A262" s="8" t="s">
        <v>196</v>
      </c>
      <c r="B262" s="32" t="s">
        <v>173</v>
      </c>
      <c r="C262" s="33" t="s">
        <v>45</v>
      </c>
      <c r="D262" s="53">
        <v>335</v>
      </c>
      <c r="E262" s="34">
        <v>525</v>
      </c>
      <c r="F262" s="34">
        <v>425</v>
      </c>
      <c r="G262" s="34">
        <v>635</v>
      </c>
      <c r="H262" s="34">
        <f t="shared" si="324"/>
        <v>1585</v>
      </c>
      <c r="I262" s="35">
        <f t="shared" si="325"/>
        <v>778.07650000000001</v>
      </c>
      <c r="J262" s="36"/>
      <c r="K262" s="18">
        <f t="shared" si="342"/>
        <v>1</v>
      </c>
      <c r="L262" s="35">
        <f t="shared" si="343"/>
        <v>7</v>
      </c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8"/>
      <c r="AD262" s="6">
        <f t="shared" si="327"/>
        <v>1</v>
      </c>
      <c r="AE262" s="6">
        <f t="shared" si="328"/>
        <v>2</v>
      </c>
      <c r="AF262" s="6">
        <f t="shared" si="329"/>
        <v>3</v>
      </c>
      <c r="AG262" s="6">
        <f t="shared" si="330"/>
        <v>5</v>
      </c>
      <c r="AH262" s="6">
        <f t="shared" si="331"/>
        <v>7</v>
      </c>
      <c r="AI262" s="6">
        <f t="shared" si="332"/>
        <v>1</v>
      </c>
      <c r="AJ262" s="6">
        <f t="shared" si="333"/>
        <v>0</v>
      </c>
      <c r="AK262" s="6">
        <f t="shared" si="334"/>
        <v>0</v>
      </c>
      <c r="AL262" s="6">
        <f t="shared" si="335"/>
        <v>0</v>
      </c>
      <c r="AM262" s="6">
        <f t="shared" si="336"/>
        <v>0</v>
      </c>
      <c r="AN262" s="8"/>
      <c r="AO262" s="8"/>
      <c r="AP262" s="8"/>
      <c r="AQ262" s="6" t="str">
        <f>IF(H262&gt;0,LOOKUP(C262,'counts-boys'!A$1:A$16,'counts-boys'!C$1:C$16),0)</f>
        <v>LEX</v>
      </c>
      <c r="AR262" s="6">
        <f t="shared" si="337"/>
        <v>1</v>
      </c>
      <c r="AS262" s="6">
        <f t="shared" si="338"/>
        <v>2</v>
      </c>
      <c r="AT262" s="6">
        <f t="shared" si="339"/>
        <v>3</v>
      </c>
      <c r="AU262" s="6">
        <f t="shared" si="340"/>
        <v>5</v>
      </c>
      <c r="AV262" s="6">
        <f t="shared" si="341"/>
        <v>7</v>
      </c>
      <c r="AW262" s="8"/>
      <c r="AX262" s="18" t="str">
        <f t="shared" si="326"/>
        <v/>
      </c>
      <c r="AY262" s="18" t="str">
        <f t="shared" si="326"/>
        <v/>
      </c>
      <c r="AZ262" s="18" t="str">
        <f t="shared" si="326"/>
        <v/>
      </c>
      <c r="BA262" s="18" t="str">
        <f t="shared" si="326"/>
        <v/>
      </c>
      <c r="BB262" s="18" t="str">
        <f t="shared" si="326"/>
        <v/>
      </c>
      <c r="BC262" s="18" t="str">
        <f t="shared" si="326"/>
        <v/>
      </c>
      <c r="BD262" s="18" t="str">
        <f t="shared" si="326"/>
        <v/>
      </c>
      <c r="BE262" s="18">
        <f t="shared" si="326"/>
        <v>7</v>
      </c>
      <c r="BF262" s="18" t="str">
        <f t="shared" si="326"/>
        <v/>
      </c>
      <c r="BG262" s="18" t="str">
        <f t="shared" si="326"/>
        <v/>
      </c>
      <c r="BH262" s="18" t="str">
        <f t="shared" si="326"/>
        <v/>
      </c>
      <c r="BI262" s="18" t="str">
        <f t="shared" si="326"/>
        <v/>
      </c>
      <c r="BJ262" s="18" t="str">
        <f t="shared" si="326"/>
        <v/>
      </c>
      <c r="BK262" s="18" t="str">
        <f t="shared" si="326"/>
        <v/>
      </c>
      <c r="BL262" s="18" t="str">
        <f t="shared" si="326"/>
        <v/>
      </c>
      <c r="BM262" s="18" t="str">
        <f t="shared" si="326"/>
        <v/>
      </c>
      <c r="BN262" s="8"/>
      <c r="BO262" s="8"/>
      <c r="BP262" s="8"/>
      <c r="BQ262" s="8"/>
      <c r="BR262" s="8"/>
      <c r="BS262" s="8"/>
    </row>
    <row r="263" spans="1:71" x14ac:dyDescent="0.2">
      <c r="A263" s="44" t="s">
        <v>196</v>
      </c>
      <c r="B263" s="32" t="s">
        <v>174</v>
      </c>
      <c r="C263" s="33" t="s">
        <v>57</v>
      </c>
      <c r="D263" s="53">
        <v>335</v>
      </c>
      <c r="E263" s="34">
        <v>270</v>
      </c>
      <c r="F263" s="34">
        <v>200</v>
      </c>
      <c r="G263" s="34">
        <v>380</v>
      </c>
      <c r="H263" s="34">
        <f t="shared" si="324"/>
        <v>850</v>
      </c>
      <c r="I263" s="35">
        <f t="shared" si="325"/>
        <v>417.26499999999999</v>
      </c>
      <c r="J263" s="36"/>
      <c r="K263" s="18">
        <f t="shared" si="342"/>
        <v>0</v>
      </c>
      <c r="L263" s="35">
        <f t="shared" si="343"/>
        <v>0</v>
      </c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8"/>
      <c r="AD263" s="6">
        <f t="shared" si="327"/>
        <v>0</v>
      </c>
      <c r="AE263" s="6">
        <f t="shared" si="328"/>
        <v>0</v>
      </c>
      <c r="AF263" s="6">
        <f t="shared" si="329"/>
        <v>0</v>
      </c>
      <c r="AG263" s="6">
        <f t="shared" si="330"/>
        <v>0</v>
      </c>
      <c r="AH263" s="6">
        <f t="shared" si="331"/>
        <v>0</v>
      </c>
      <c r="AI263" s="6">
        <f t="shared" si="332"/>
        <v>0</v>
      </c>
      <c r="AJ263" s="6">
        <f t="shared" si="333"/>
        <v>0</v>
      </c>
      <c r="AK263" s="6">
        <f t="shared" si="334"/>
        <v>0</v>
      </c>
      <c r="AL263" s="6">
        <f t="shared" si="335"/>
        <v>0</v>
      </c>
      <c r="AM263" s="6">
        <f t="shared" si="336"/>
        <v>0</v>
      </c>
      <c r="AN263" s="8"/>
      <c r="AO263" s="8"/>
      <c r="AP263" s="8"/>
      <c r="AQ263" s="6" t="str">
        <f>IF(H263&gt;0,LOOKUP(C263,'counts-boys'!A$1:A$16,'counts-boys'!C$1:C$16),0)</f>
        <v>NP</v>
      </c>
      <c r="AR263" s="6">
        <f t="shared" si="337"/>
        <v>0</v>
      </c>
      <c r="AS263" s="6">
        <f t="shared" si="338"/>
        <v>0</v>
      </c>
      <c r="AT263" s="6">
        <f t="shared" si="339"/>
        <v>0</v>
      </c>
      <c r="AU263" s="6">
        <f t="shared" si="340"/>
        <v>0</v>
      </c>
      <c r="AV263" s="6">
        <f t="shared" si="341"/>
        <v>0</v>
      </c>
      <c r="AW263" s="8"/>
      <c r="AX263" s="18" t="str">
        <f t="shared" si="326"/>
        <v/>
      </c>
      <c r="AY263" s="18" t="str">
        <f t="shared" si="326"/>
        <v/>
      </c>
      <c r="AZ263" s="18" t="str">
        <f t="shared" si="326"/>
        <v/>
      </c>
      <c r="BA263" s="18" t="str">
        <f t="shared" si="326"/>
        <v/>
      </c>
      <c r="BB263" s="18" t="str">
        <f t="shared" si="326"/>
        <v/>
      </c>
      <c r="BC263" s="18" t="str">
        <f t="shared" si="326"/>
        <v/>
      </c>
      <c r="BD263" s="18" t="str">
        <f t="shared" si="326"/>
        <v/>
      </c>
      <c r="BE263" s="18" t="str">
        <f t="shared" si="326"/>
        <v/>
      </c>
      <c r="BF263" s="18" t="str">
        <f t="shared" si="326"/>
        <v/>
      </c>
      <c r="BG263" s="18" t="str">
        <f t="shared" si="326"/>
        <v/>
      </c>
      <c r="BH263" s="18">
        <f t="shared" si="326"/>
        <v>0</v>
      </c>
      <c r="BI263" s="18" t="str">
        <f t="shared" si="326"/>
        <v/>
      </c>
      <c r="BJ263" s="18" t="str">
        <f t="shared" si="326"/>
        <v/>
      </c>
      <c r="BK263" s="18" t="str">
        <f t="shared" si="326"/>
        <v/>
      </c>
      <c r="BL263" s="18" t="str">
        <f t="shared" si="326"/>
        <v/>
      </c>
      <c r="BM263" s="18" t="str">
        <f t="shared" si="326"/>
        <v/>
      </c>
      <c r="BN263" s="8"/>
      <c r="BO263" s="8"/>
      <c r="BP263" s="8"/>
      <c r="BQ263" s="8"/>
      <c r="BR263" s="8"/>
      <c r="BS263" s="8"/>
    </row>
    <row r="264" spans="1:71" x14ac:dyDescent="0.2">
      <c r="A264" s="8"/>
      <c r="B264" s="32"/>
      <c r="C264" s="33"/>
      <c r="D264" s="53"/>
      <c r="E264" s="34"/>
      <c r="F264" s="34"/>
      <c r="G264" s="34"/>
      <c r="H264" s="34">
        <f t="shared" si="324"/>
        <v>0</v>
      </c>
      <c r="I264" s="35">
        <f t="shared" si="325"/>
        <v>0</v>
      </c>
      <c r="J264" s="36"/>
      <c r="K264" s="18">
        <f t="shared" si="342"/>
        <v>0</v>
      </c>
      <c r="L264" s="35">
        <f t="shared" si="343"/>
        <v>0</v>
      </c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8"/>
      <c r="AD264" s="6">
        <f t="shared" si="327"/>
        <v>0</v>
      </c>
      <c r="AE264" s="6">
        <f t="shared" si="328"/>
        <v>0</v>
      </c>
      <c r="AF264" s="6">
        <f t="shared" si="329"/>
        <v>0</v>
      </c>
      <c r="AG264" s="6">
        <f t="shared" si="330"/>
        <v>0</v>
      </c>
      <c r="AH264" s="6">
        <f t="shared" si="331"/>
        <v>0</v>
      </c>
      <c r="AI264" s="6">
        <f t="shared" si="332"/>
        <v>0</v>
      </c>
      <c r="AJ264" s="6">
        <f t="shared" si="333"/>
        <v>0</v>
      </c>
      <c r="AK264" s="6">
        <f t="shared" si="334"/>
        <v>0</v>
      </c>
      <c r="AL264" s="6">
        <f t="shared" si="335"/>
        <v>0</v>
      </c>
      <c r="AM264" s="6">
        <f t="shared" si="336"/>
        <v>0</v>
      </c>
      <c r="AN264" s="8"/>
      <c r="AO264" s="8"/>
      <c r="AP264" s="8"/>
      <c r="AQ264" s="6">
        <f>IF(H264&gt;0,LOOKUP(C264,'counts-boys'!A$1:A$16,'counts-boys'!C$1:C$16),0)</f>
        <v>0</v>
      </c>
      <c r="AR264" s="6">
        <f t="shared" si="337"/>
        <v>0</v>
      </c>
      <c r="AS264" s="6">
        <f t="shared" si="338"/>
        <v>0</v>
      </c>
      <c r="AT264" s="6">
        <f t="shared" si="339"/>
        <v>0</v>
      </c>
      <c r="AU264" s="6">
        <f t="shared" si="340"/>
        <v>0</v>
      </c>
      <c r="AV264" s="6">
        <f t="shared" si="341"/>
        <v>0</v>
      </c>
      <c r="AW264" s="8"/>
      <c r="AX264" s="18" t="str">
        <f t="shared" si="326"/>
        <v/>
      </c>
      <c r="AY264" s="18" t="str">
        <f t="shared" si="326"/>
        <v/>
      </c>
      <c r="AZ264" s="18" t="str">
        <f t="shared" si="326"/>
        <v/>
      </c>
      <c r="BA264" s="18" t="str">
        <f t="shared" si="326"/>
        <v/>
      </c>
      <c r="BB264" s="18" t="str">
        <f t="shared" si="326"/>
        <v/>
      </c>
      <c r="BC264" s="18" t="str">
        <f t="shared" si="326"/>
        <v/>
      </c>
      <c r="BD264" s="18" t="str">
        <f t="shared" si="326"/>
        <v/>
      </c>
      <c r="BE264" s="18" t="str">
        <f t="shared" si="326"/>
        <v/>
      </c>
      <c r="BF264" s="18" t="str">
        <f t="shared" si="326"/>
        <v/>
      </c>
      <c r="BG264" s="18" t="str">
        <f t="shared" si="326"/>
        <v/>
      </c>
      <c r="BH264" s="18" t="str">
        <f t="shared" si="326"/>
        <v/>
      </c>
      <c r="BI264" s="18" t="str">
        <f t="shared" si="326"/>
        <v/>
      </c>
      <c r="BJ264" s="18" t="str">
        <f t="shared" si="326"/>
        <v/>
      </c>
      <c r="BK264" s="18" t="str">
        <f t="shared" si="326"/>
        <v/>
      </c>
      <c r="BL264" s="18" t="str">
        <f t="shared" si="326"/>
        <v/>
      </c>
      <c r="BM264" s="18" t="str">
        <f t="shared" si="326"/>
        <v/>
      </c>
      <c r="BN264" s="8"/>
      <c r="BO264" s="8"/>
      <c r="BP264" s="8"/>
      <c r="BQ264" s="8"/>
      <c r="BR264" s="8"/>
      <c r="BS264" s="8"/>
    </row>
    <row r="265" spans="1:71" x14ac:dyDescent="0.2">
      <c r="A265" s="8"/>
      <c r="B265" s="32"/>
      <c r="C265" s="33"/>
      <c r="D265" s="53"/>
      <c r="E265" s="34"/>
      <c r="F265" s="34"/>
      <c r="G265" s="34"/>
      <c r="H265" s="34">
        <f t="shared" si="324"/>
        <v>0</v>
      </c>
      <c r="I265" s="35">
        <f t="shared" si="325"/>
        <v>0</v>
      </c>
      <c r="J265" s="36"/>
      <c r="K265" s="18">
        <f t="shared" si="342"/>
        <v>0</v>
      </c>
      <c r="L265" s="35">
        <f t="shared" si="343"/>
        <v>0</v>
      </c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8"/>
      <c r="AD265" s="6">
        <f t="shared" si="327"/>
        <v>0</v>
      </c>
      <c r="AE265" s="6">
        <f t="shared" si="328"/>
        <v>0</v>
      </c>
      <c r="AF265" s="6">
        <f t="shared" si="329"/>
        <v>0</v>
      </c>
      <c r="AG265" s="6">
        <f t="shared" si="330"/>
        <v>0</v>
      </c>
      <c r="AH265" s="6">
        <f t="shared" si="331"/>
        <v>0</v>
      </c>
      <c r="AI265" s="6">
        <f t="shared" si="332"/>
        <v>0</v>
      </c>
      <c r="AJ265" s="6">
        <f t="shared" si="333"/>
        <v>0</v>
      </c>
      <c r="AK265" s="6">
        <f t="shared" si="334"/>
        <v>0</v>
      </c>
      <c r="AL265" s="6">
        <f t="shared" si="335"/>
        <v>0</v>
      </c>
      <c r="AM265" s="6">
        <f t="shared" si="336"/>
        <v>0</v>
      </c>
      <c r="AN265" s="8"/>
      <c r="AO265" s="8"/>
      <c r="AP265" s="8"/>
      <c r="AQ265" s="6">
        <f>IF(H265&gt;0,LOOKUP(C265,'counts-boys'!A$1:A$16,'counts-boys'!C$1:C$16),0)</f>
        <v>0</v>
      </c>
      <c r="AR265" s="6">
        <f t="shared" si="337"/>
        <v>0</v>
      </c>
      <c r="AS265" s="6">
        <f t="shared" si="338"/>
        <v>0</v>
      </c>
      <c r="AT265" s="6">
        <f t="shared" si="339"/>
        <v>0</v>
      </c>
      <c r="AU265" s="6">
        <f t="shared" si="340"/>
        <v>0</v>
      </c>
      <c r="AV265" s="6">
        <f t="shared" si="341"/>
        <v>0</v>
      </c>
      <c r="AW265" s="8"/>
      <c r="AX265" s="18" t="str">
        <f t="shared" si="326"/>
        <v/>
      </c>
      <c r="AY265" s="18" t="str">
        <f t="shared" si="326"/>
        <v/>
      </c>
      <c r="AZ265" s="18" t="str">
        <f t="shared" si="326"/>
        <v/>
      </c>
      <c r="BA265" s="18" t="str">
        <f t="shared" si="326"/>
        <v/>
      </c>
      <c r="BB265" s="18" t="str">
        <f t="shared" si="326"/>
        <v/>
      </c>
      <c r="BC265" s="18" t="str">
        <f t="shared" si="326"/>
        <v/>
      </c>
      <c r="BD265" s="18" t="str">
        <f t="shared" si="326"/>
        <v/>
      </c>
      <c r="BE265" s="18" t="str">
        <f t="shared" si="326"/>
        <v/>
      </c>
      <c r="BF265" s="18" t="str">
        <f t="shared" si="326"/>
        <v/>
      </c>
      <c r="BG265" s="18" t="str">
        <f t="shared" si="326"/>
        <v/>
      </c>
      <c r="BH265" s="18" t="str">
        <f t="shared" si="326"/>
        <v/>
      </c>
      <c r="BI265" s="18" t="str">
        <f t="shared" si="326"/>
        <v/>
      </c>
      <c r="BJ265" s="18" t="str">
        <f t="shared" si="326"/>
        <v/>
      </c>
      <c r="BK265" s="18" t="str">
        <f t="shared" si="326"/>
        <v/>
      </c>
      <c r="BL265" s="18" t="str">
        <f t="shared" si="326"/>
        <v/>
      </c>
      <c r="BM265" s="18" t="str">
        <f t="shared" si="326"/>
        <v/>
      </c>
      <c r="BN265" s="8"/>
      <c r="BO265" s="8"/>
      <c r="BP265" s="8"/>
      <c r="BQ265" s="8"/>
      <c r="BR265" s="8"/>
      <c r="BS265" s="8"/>
    </row>
    <row r="266" spans="1:71" x14ac:dyDescent="0.2">
      <c r="A266" s="8"/>
      <c r="B266" s="32"/>
      <c r="C266" s="33"/>
      <c r="D266" s="53"/>
      <c r="E266" s="34"/>
      <c r="F266" s="34"/>
      <c r="G266" s="34"/>
      <c r="H266" s="34">
        <f t="shared" si="324"/>
        <v>0</v>
      </c>
      <c r="I266" s="35">
        <f t="shared" si="325"/>
        <v>0</v>
      </c>
      <c r="J266" s="36"/>
      <c r="K266" s="18">
        <f t="shared" si="342"/>
        <v>0</v>
      </c>
      <c r="L266" s="35">
        <f t="shared" si="343"/>
        <v>0</v>
      </c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8"/>
      <c r="AD266" s="6">
        <f t="shared" si="327"/>
        <v>0</v>
      </c>
      <c r="AE266" s="6">
        <f t="shared" si="328"/>
        <v>0</v>
      </c>
      <c r="AF266" s="6">
        <f t="shared" si="329"/>
        <v>0</v>
      </c>
      <c r="AG266" s="6">
        <f t="shared" si="330"/>
        <v>0</v>
      </c>
      <c r="AH266" s="6">
        <f t="shared" si="331"/>
        <v>0</v>
      </c>
      <c r="AI266" s="6">
        <f t="shared" si="332"/>
        <v>0</v>
      </c>
      <c r="AJ266" s="6">
        <f t="shared" si="333"/>
        <v>0</v>
      </c>
      <c r="AK266" s="6">
        <f t="shared" si="334"/>
        <v>0</v>
      </c>
      <c r="AL266" s="6">
        <f t="shared" si="335"/>
        <v>0</v>
      </c>
      <c r="AM266" s="6">
        <f t="shared" si="336"/>
        <v>0</v>
      </c>
      <c r="AN266" s="8"/>
      <c r="AO266" s="8"/>
      <c r="AP266" s="8"/>
      <c r="AQ266" s="6">
        <f>IF(H266&gt;0,LOOKUP(C266,'counts-boys'!A$1:A$16,'counts-boys'!C$1:C$16),0)</f>
        <v>0</v>
      </c>
      <c r="AR266" s="6">
        <f t="shared" si="337"/>
        <v>0</v>
      </c>
      <c r="AS266" s="6">
        <f t="shared" si="338"/>
        <v>0</v>
      </c>
      <c r="AT266" s="6">
        <f t="shared" si="339"/>
        <v>0</v>
      </c>
      <c r="AU266" s="6">
        <f t="shared" si="340"/>
        <v>0</v>
      </c>
      <c r="AV266" s="6">
        <f t="shared" si="341"/>
        <v>0</v>
      </c>
      <c r="AW266" s="8"/>
      <c r="AX266" s="18" t="str">
        <f t="shared" si="326"/>
        <v/>
      </c>
      <c r="AY266" s="18" t="str">
        <f t="shared" si="326"/>
        <v/>
      </c>
      <c r="AZ266" s="18" t="str">
        <f t="shared" si="326"/>
        <v/>
      </c>
      <c r="BA266" s="18" t="str">
        <f t="shared" si="326"/>
        <v/>
      </c>
      <c r="BB266" s="18" t="str">
        <f t="shared" si="326"/>
        <v/>
      </c>
      <c r="BC266" s="18" t="str">
        <f t="shared" si="326"/>
        <v/>
      </c>
      <c r="BD266" s="18" t="str">
        <f t="shared" si="326"/>
        <v/>
      </c>
      <c r="BE266" s="18" t="str">
        <f t="shared" si="326"/>
        <v/>
      </c>
      <c r="BF266" s="18" t="str">
        <f t="shared" si="326"/>
        <v/>
      </c>
      <c r="BG266" s="18" t="str">
        <f t="shared" si="326"/>
        <v/>
      </c>
      <c r="BH266" s="18" t="str">
        <f t="shared" si="326"/>
        <v/>
      </c>
      <c r="BI266" s="18" t="str">
        <f t="shared" si="326"/>
        <v/>
      </c>
      <c r="BJ266" s="18" t="str">
        <f t="shared" si="326"/>
        <v/>
      </c>
      <c r="BK266" s="18" t="str">
        <f t="shared" si="326"/>
        <v/>
      </c>
      <c r="BL266" s="18" t="str">
        <f t="shared" si="326"/>
        <v/>
      </c>
      <c r="BM266" s="18" t="str">
        <f t="shared" si="326"/>
        <v/>
      </c>
      <c r="BN266" s="8"/>
      <c r="BO266" s="8"/>
      <c r="BP266" s="8"/>
      <c r="BQ266" s="8"/>
      <c r="BR266" s="8"/>
      <c r="BS266" s="8"/>
    </row>
    <row r="267" spans="1:71" x14ac:dyDescent="0.2">
      <c r="A267" s="8"/>
      <c r="B267" s="32"/>
      <c r="C267" s="45"/>
      <c r="D267" s="53"/>
      <c r="E267" s="34"/>
      <c r="F267" s="34"/>
      <c r="G267" s="34"/>
      <c r="H267" s="34">
        <f t="shared" si="324"/>
        <v>0</v>
      </c>
      <c r="I267" s="35">
        <f t="shared" si="325"/>
        <v>0</v>
      </c>
      <c r="J267" s="36"/>
      <c r="K267" s="18">
        <f t="shared" si="342"/>
        <v>0</v>
      </c>
      <c r="L267" s="35">
        <f t="shared" si="343"/>
        <v>0</v>
      </c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8"/>
      <c r="AD267" s="6">
        <f t="shared" si="327"/>
        <v>0</v>
      </c>
      <c r="AE267" s="6">
        <f t="shared" si="328"/>
        <v>0</v>
      </c>
      <c r="AF267" s="6">
        <f t="shared" si="329"/>
        <v>0</v>
      </c>
      <c r="AG267" s="6">
        <f t="shared" si="330"/>
        <v>0</v>
      </c>
      <c r="AH267" s="6">
        <f t="shared" si="331"/>
        <v>0</v>
      </c>
      <c r="AI267" s="6">
        <f t="shared" si="332"/>
        <v>0</v>
      </c>
      <c r="AJ267" s="6">
        <f t="shared" si="333"/>
        <v>0</v>
      </c>
      <c r="AK267" s="6">
        <f t="shared" si="334"/>
        <v>0</v>
      </c>
      <c r="AL267" s="6">
        <f t="shared" si="335"/>
        <v>0</v>
      </c>
      <c r="AM267" s="6">
        <f t="shared" si="336"/>
        <v>0</v>
      </c>
      <c r="AN267" s="8"/>
      <c r="AO267" s="8"/>
      <c r="AP267" s="8"/>
      <c r="AQ267" s="6">
        <f>IF(H267&gt;0,LOOKUP(C267,'counts-boys'!A$1:A$16,'counts-boys'!C$1:C$16),0)</f>
        <v>0</v>
      </c>
      <c r="AR267" s="6">
        <f t="shared" si="337"/>
        <v>0</v>
      </c>
      <c r="AS267" s="6">
        <f t="shared" si="338"/>
        <v>0</v>
      </c>
      <c r="AT267" s="6">
        <f t="shared" si="339"/>
        <v>0</v>
      </c>
      <c r="AU267" s="6">
        <f t="shared" si="340"/>
        <v>0</v>
      </c>
      <c r="AV267" s="6">
        <f t="shared" si="341"/>
        <v>0</v>
      </c>
      <c r="AW267" s="8"/>
      <c r="AX267" s="18" t="str">
        <f t="shared" si="326"/>
        <v/>
      </c>
      <c r="AY267" s="18" t="str">
        <f t="shared" si="326"/>
        <v/>
      </c>
      <c r="AZ267" s="18" t="str">
        <f t="shared" si="326"/>
        <v/>
      </c>
      <c r="BA267" s="18" t="str">
        <f t="shared" si="326"/>
        <v/>
      </c>
      <c r="BB267" s="18" t="str">
        <f t="shared" si="326"/>
        <v/>
      </c>
      <c r="BC267" s="18" t="str">
        <f t="shared" si="326"/>
        <v/>
      </c>
      <c r="BD267" s="18" t="str">
        <f t="shared" si="326"/>
        <v/>
      </c>
      <c r="BE267" s="18" t="str">
        <f t="shared" si="326"/>
        <v/>
      </c>
      <c r="BF267" s="18" t="str">
        <f t="shared" si="326"/>
        <v/>
      </c>
      <c r="BG267" s="18" t="str">
        <f t="shared" si="326"/>
        <v/>
      </c>
      <c r="BH267" s="18" t="str">
        <f t="shared" si="326"/>
        <v/>
      </c>
      <c r="BI267" s="18" t="str">
        <f t="shared" si="326"/>
        <v/>
      </c>
      <c r="BJ267" s="18" t="str">
        <f t="shared" si="326"/>
        <v/>
      </c>
      <c r="BK267" s="18" t="str">
        <f t="shared" si="326"/>
        <v/>
      </c>
      <c r="BL267" s="18" t="str">
        <f t="shared" si="326"/>
        <v/>
      </c>
      <c r="BM267" s="18" t="str">
        <f t="shared" si="326"/>
        <v/>
      </c>
      <c r="BN267" s="8"/>
      <c r="BO267" s="8"/>
      <c r="BP267" s="8"/>
      <c r="BQ267" s="8"/>
      <c r="BR267" s="8"/>
      <c r="BS267" s="8"/>
    </row>
    <row r="268" spans="1:71" x14ac:dyDescent="0.2">
      <c r="A268" s="8"/>
      <c r="B268" s="8"/>
      <c r="C268" s="46"/>
      <c r="D268" s="57"/>
      <c r="E268" s="36"/>
      <c r="F268" s="36"/>
      <c r="G268" s="36"/>
      <c r="H268" s="7"/>
      <c r="I268" s="7"/>
      <c r="J268" s="36"/>
      <c r="K268" s="7"/>
      <c r="L268" s="7"/>
      <c r="M268" s="69"/>
      <c r="N268" s="69"/>
      <c r="O268" s="69"/>
      <c r="P268" s="69"/>
      <c r="Q268" s="69"/>
      <c r="R268" s="69"/>
      <c r="S268" s="69"/>
      <c r="T268" s="69"/>
      <c r="U268" s="69"/>
      <c r="V268" s="7"/>
      <c r="W268" s="7"/>
      <c r="X268" s="7"/>
      <c r="Y268" s="7"/>
      <c r="Z268" s="68"/>
      <c r="AA268" s="47"/>
      <c r="AB268" s="48"/>
      <c r="AC268" s="8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</row>
    <row r="269" spans="1:71" x14ac:dyDescent="0.2">
      <c r="A269" s="8"/>
      <c r="B269" s="8"/>
      <c r="C269" s="46"/>
      <c r="D269" s="57"/>
      <c r="E269" s="36"/>
      <c r="F269" s="36"/>
      <c r="G269" s="36"/>
      <c r="H269" s="7"/>
      <c r="I269" s="7"/>
      <c r="J269" s="36"/>
      <c r="K269" s="7"/>
      <c r="L269" s="7"/>
      <c r="M269" s="7"/>
      <c r="N269" s="102"/>
      <c r="O269" s="102"/>
      <c r="P269" s="102"/>
      <c r="Q269" s="102"/>
      <c r="R269" s="102"/>
      <c r="S269" s="102"/>
      <c r="T269" s="7"/>
      <c r="U269" s="7"/>
      <c r="V269" s="7"/>
      <c r="W269" s="7"/>
      <c r="X269" s="7"/>
      <c r="Y269" s="7"/>
      <c r="Z269" s="68"/>
      <c r="AA269" s="47"/>
      <c r="AB269" s="48"/>
      <c r="AC269" s="8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</row>
    <row r="270" spans="1:71" ht="13.5" thickBot="1" x14ac:dyDescent="0.25">
      <c r="A270" s="8"/>
      <c r="B270" s="8"/>
      <c r="C270" s="46"/>
      <c r="D270" s="57"/>
      <c r="E270" s="36"/>
      <c r="F270" s="36"/>
      <c r="G270" s="36"/>
      <c r="H270" s="7"/>
      <c r="I270" s="7"/>
      <c r="J270" s="36"/>
      <c r="K270" s="7"/>
      <c r="L270" s="7"/>
      <c r="M270" s="70"/>
      <c r="N270" s="103"/>
      <c r="O270" s="103"/>
      <c r="P270" s="103"/>
      <c r="Q270" s="103"/>
      <c r="R270" s="103"/>
      <c r="S270" s="103"/>
      <c r="T270" s="70"/>
      <c r="U270" s="70"/>
      <c r="V270" s="7"/>
      <c r="W270" s="7"/>
      <c r="X270" s="7"/>
      <c r="Y270" s="7"/>
      <c r="Z270" s="68"/>
      <c r="AA270" s="47"/>
      <c r="AB270" s="48"/>
      <c r="AC270" s="8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</row>
    <row r="271" spans="1:71" x14ac:dyDescent="0.2"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71" x14ac:dyDescent="0.2">
      <c r="C272" s="1" t="s">
        <v>28</v>
      </c>
      <c r="E272" s="1" t="s">
        <v>29</v>
      </c>
    </row>
    <row r="273" spans="2:5" x14ac:dyDescent="0.2">
      <c r="C273" s="1" t="s">
        <v>30</v>
      </c>
      <c r="E273" s="1" t="s">
        <v>31</v>
      </c>
    </row>
    <row r="274" spans="2:5" x14ac:dyDescent="0.2">
      <c r="B274">
        <v>0</v>
      </c>
      <c r="C274">
        <v>1.2803</v>
      </c>
      <c r="E274" s="1">
        <v>1.1756</v>
      </c>
    </row>
    <row r="275" spans="2:5" x14ac:dyDescent="0.2">
      <c r="B275">
        <v>91</v>
      </c>
      <c r="C275">
        <v>1.2626999999999999</v>
      </c>
      <c r="E275" s="1">
        <v>1.1645000000000001</v>
      </c>
    </row>
    <row r="276" spans="2:5" x14ac:dyDescent="0.2">
      <c r="B276">
        <f t="shared" ref="B276:B339" si="344">B275+1</f>
        <v>92</v>
      </c>
      <c r="C276">
        <v>1.2455000000000001</v>
      </c>
      <c r="E276" s="1">
        <v>1.1556999999999999</v>
      </c>
    </row>
    <row r="277" spans="2:5" x14ac:dyDescent="0.2">
      <c r="B277">
        <f t="shared" si="344"/>
        <v>93</v>
      </c>
      <c r="C277">
        <v>1.2286999999999999</v>
      </c>
      <c r="E277" s="1">
        <v>1.145</v>
      </c>
    </row>
    <row r="278" spans="2:5" x14ac:dyDescent="0.2">
      <c r="B278">
        <f t="shared" si="344"/>
        <v>94</v>
      </c>
      <c r="C278">
        <v>1.2123999999999999</v>
      </c>
      <c r="E278" s="1">
        <v>1.1365000000000001</v>
      </c>
    </row>
    <row r="279" spans="2:5" x14ac:dyDescent="0.2">
      <c r="B279">
        <f t="shared" si="344"/>
        <v>95</v>
      </c>
      <c r="C279">
        <v>1.1964999999999999</v>
      </c>
      <c r="E279" s="1">
        <v>1.1261000000000001</v>
      </c>
    </row>
    <row r="280" spans="2:5" x14ac:dyDescent="0.2">
      <c r="B280">
        <f t="shared" si="344"/>
        <v>96</v>
      </c>
      <c r="C280">
        <v>1.1809000000000001</v>
      </c>
      <c r="E280" s="1">
        <v>1.1180000000000001</v>
      </c>
    </row>
    <row r="281" spans="2:5" x14ac:dyDescent="0.2">
      <c r="B281">
        <f t="shared" si="344"/>
        <v>97</v>
      </c>
      <c r="C281">
        <v>1.1657</v>
      </c>
      <c r="E281" s="1">
        <v>1.1079000000000001</v>
      </c>
    </row>
    <row r="282" spans="2:5" x14ac:dyDescent="0.2">
      <c r="B282">
        <f t="shared" si="344"/>
        <v>98</v>
      </c>
      <c r="C282">
        <v>1.1509</v>
      </c>
      <c r="E282" s="1">
        <v>1.0980000000000001</v>
      </c>
    </row>
    <row r="283" spans="2:5" x14ac:dyDescent="0.2">
      <c r="B283">
        <f t="shared" si="344"/>
        <v>99</v>
      </c>
      <c r="C283">
        <v>1.1365000000000001</v>
      </c>
      <c r="E283" s="1">
        <v>1.0903</v>
      </c>
    </row>
    <row r="284" spans="2:5" x14ac:dyDescent="0.2">
      <c r="B284">
        <f t="shared" si="344"/>
        <v>100</v>
      </c>
      <c r="C284">
        <v>1.1223000000000001</v>
      </c>
      <c r="E284" s="1">
        <v>1.0807</v>
      </c>
    </row>
    <row r="285" spans="2:5" x14ac:dyDescent="0.2">
      <c r="B285">
        <f t="shared" si="344"/>
        <v>101</v>
      </c>
      <c r="C285">
        <v>1.1086</v>
      </c>
      <c r="E285" s="1">
        <v>1.0731999999999999</v>
      </c>
    </row>
    <row r="286" spans="2:5" x14ac:dyDescent="0.2">
      <c r="B286">
        <f t="shared" si="344"/>
        <v>102</v>
      </c>
      <c r="C286">
        <v>1.0952</v>
      </c>
      <c r="E286" s="1">
        <v>1.0657000000000001</v>
      </c>
    </row>
    <row r="287" spans="2:5" x14ac:dyDescent="0.2">
      <c r="B287">
        <f t="shared" si="344"/>
        <v>103</v>
      </c>
      <c r="C287">
        <v>1.0821000000000001</v>
      </c>
      <c r="E287" s="1">
        <v>1.0566</v>
      </c>
    </row>
    <row r="288" spans="2:5" x14ac:dyDescent="0.2">
      <c r="B288">
        <f t="shared" si="344"/>
        <v>104</v>
      </c>
      <c r="C288">
        <v>1.0692999999999999</v>
      </c>
      <c r="E288" s="1">
        <v>1.0494000000000001</v>
      </c>
    </row>
    <row r="289" spans="2:5" x14ac:dyDescent="0.2">
      <c r="B289">
        <f t="shared" si="344"/>
        <v>105</v>
      </c>
      <c r="C289">
        <v>1.0569</v>
      </c>
      <c r="E289" s="1">
        <v>1.0405</v>
      </c>
    </row>
    <row r="290" spans="2:5" x14ac:dyDescent="0.2">
      <c r="B290">
        <f t="shared" si="344"/>
        <v>106</v>
      </c>
      <c r="C290">
        <v>1.0448</v>
      </c>
      <c r="E290" s="1">
        <v>1.0336000000000001</v>
      </c>
    </row>
    <row r="291" spans="2:5" x14ac:dyDescent="0.2">
      <c r="B291">
        <f t="shared" si="344"/>
        <v>107</v>
      </c>
      <c r="C291">
        <v>1.0328999999999999</v>
      </c>
      <c r="E291" s="1">
        <v>1.0249999999999999</v>
      </c>
    </row>
    <row r="292" spans="2:5" x14ac:dyDescent="0.2">
      <c r="B292">
        <f t="shared" si="344"/>
        <v>108</v>
      </c>
      <c r="C292">
        <v>1.0214000000000001</v>
      </c>
      <c r="E292" s="1">
        <v>1.0165</v>
      </c>
    </row>
    <row r="293" spans="2:5" x14ac:dyDescent="0.2">
      <c r="B293">
        <f t="shared" si="344"/>
        <v>109</v>
      </c>
      <c r="C293">
        <v>1.0101</v>
      </c>
      <c r="E293" s="1">
        <v>1.0098</v>
      </c>
    </row>
    <row r="294" spans="2:5" x14ac:dyDescent="0.2">
      <c r="B294">
        <f t="shared" si="344"/>
        <v>110</v>
      </c>
      <c r="C294">
        <v>0.99909999999999999</v>
      </c>
      <c r="E294" s="1">
        <v>1.0016</v>
      </c>
    </row>
    <row r="295" spans="2:5" x14ac:dyDescent="0.2">
      <c r="B295">
        <f t="shared" si="344"/>
        <v>111</v>
      </c>
      <c r="C295">
        <v>0.98839999999999995</v>
      </c>
      <c r="E295" s="1">
        <v>0.99519999999999997</v>
      </c>
    </row>
    <row r="296" spans="2:5" x14ac:dyDescent="0.2">
      <c r="B296">
        <f t="shared" si="344"/>
        <v>112</v>
      </c>
      <c r="C296">
        <v>0.97789999999999999</v>
      </c>
      <c r="E296" s="1">
        <v>0.98719999999999997</v>
      </c>
    </row>
    <row r="297" spans="2:5" x14ac:dyDescent="0.2">
      <c r="B297">
        <f t="shared" si="344"/>
        <v>113</v>
      </c>
      <c r="C297">
        <v>0.9677</v>
      </c>
      <c r="E297" s="1">
        <v>0.98089999999999999</v>
      </c>
    </row>
    <row r="298" spans="2:5" x14ac:dyDescent="0.2">
      <c r="B298">
        <f t="shared" si="344"/>
        <v>114</v>
      </c>
      <c r="C298">
        <v>0.95779999999999998</v>
      </c>
      <c r="E298" s="1">
        <v>0.97309999999999997</v>
      </c>
    </row>
    <row r="299" spans="2:5" x14ac:dyDescent="0.2">
      <c r="B299">
        <f t="shared" si="344"/>
        <v>115</v>
      </c>
      <c r="C299">
        <v>0.94810000000000005</v>
      </c>
      <c r="E299" s="1">
        <v>0.96699999999999997</v>
      </c>
    </row>
    <row r="300" spans="2:5" x14ac:dyDescent="0.2">
      <c r="B300">
        <f t="shared" si="344"/>
        <v>116</v>
      </c>
      <c r="C300">
        <v>0.9385</v>
      </c>
      <c r="E300" s="1">
        <v>0.95950000000000002</v>
      </c>
    </row>
    <row r="301" spans="2:5" x14ac:dyDescent="0.2">
      <c r="B301">
        <f t="shared" si="344"/>
        <v>117</v>
      </c>
      <c r="C301">
        <v>0.92930000000000001</v>
      </c>
      <c r="E301" s="1">
        <v>0.9536</v>
      </c>
    </row>
    <row r="302" spans="2:5" x14ac:dyDescent="0.2">
      <c r="B302">
        <f t="shared" si="344"/>
        <v>118</v>
      </c>
      <c r="C302">
        <v>0.92030000000000001</v>
      </c>
      <c r="E302" s="1">
        <v>0.94620000000000004</v>
      </c>
    </row>
    <row r="303" spans="2:5" x14ac:dyDescent="0.2">
      <c r="B303">
        <f t="shared" si="344"/>
        <v>119</v>
      </c>
      <c r="C303">
        <v>0.91149999999999998</v>
      </c>
      <c r="E303" s="1">
        <v>0.93899999999999995</v>
      </c>
    </row>
    <row r="304" spans="2:5" x14ac:dyDescent="0.2">
      <c r="B304">
        <f t="shared" si="344"/>
        <v>120</v>
      </c>
      <c r="C304">
        <v>0.90290000000000004</v>
      </c>
      <c r="E304" s="1">
        <v>0.93330000000000002</v>
      </c>
    </row>
    <row r="305" spans="2:5" x14ac:dyDescent="0.2">
      <c r="B305">
        <f t="shared" si="344"/>
        <v>121</v>
      </c>
      <c r="C305">
        <v>0.89459999999999995</v>
      </c>
      <c r="E305" s="1">
        <v>0.92630000000000001</v>
      </c>
    </row>
    <row r="306" spans="2:5" x14ac:dyDescent="0.2">
      <c r="B306">
        <f t="shared" si="344"/>
        <v>122</v>
      </c>
      <c r="C306">
        <v>0.88629999999999998</v>
      </c>
      <c r="E306" s="1">
        <v>0.92079999999999995</v>
      </c>
    </row>
    <row r="307" spans="2:5" x14ac:dyDescent="0.2">
      <c r="B307">
        <f t="shared" si="344"/>
        <v>123</v>
      </c>
      <c r="C307">
        <v>0.87829999999999997</v>
      </c>
      <c r="E307" s="1">
        <v>0.91100000000000003</v>
      </c>
    </row>
    <row r="308" spans="2:5" x14ac:dyDescent="0.2">
      <c r="B308">
        <f t="shared" si="344"/>
        <v>124</v>
      </c>
      <c r="C308">
        <v>0.87060000000000004</v>
      </c>
      <c r="E308" s="1">
        <v>0.90859999999999996</v>
      </c>
    </row>
    <row r="309" spans="2:5" x14ac:dyDescent="0.2">
      <c r="B309">
        <f t="shared" si="344"/>
        <v>125</v>
      </c>
      <c r="C309">
        <v>0.86299999999999999</v>
      </c>
      <c r="E309" s="1">
        <v>0.90190000000000003</v>
      </c>
    </row>
    <row r="310" spans="2:5" x14ac:dyDescent="0.2">
      <c r="B310">
        <f t="shared" si="344"/>
        <v>126</v>
      </c>
      <c r="C310">
        <v>0.85560000000000003</v>
      </c>
      <c r="E310" s="1">
        <v>0.89800000000000002</v>
      </c>
    </row>
    <row r="311" spans="2:5" x14ac:dyDescent="0.2">
      <c r="B311">
        <f t="shared" si="344"/>
        <v>127</v>
      </c>
      <c r="C311">
        <v>0.84830000000000005</v>
      </c>
      <c r="E311" s="1">
        <v>0.89019999999999999</v>
      </c>
    </row>
    <row r="312" spans="2:5" x14ac:dyDescent="0.2">
      <c r="B312">
        <f t="shared" si="344"/>
        <v>128</v>
      </c>
      <c r="C312">
        <v>0.84119999999999995</v>
      </c>
      <c r="E312" s="1">
        <v>0.8851</v>
      </c>
    </row>
    <row r="313" spans="2:5" x14ac:dyDescent="0.2">
      <c r="B313">
        <f t="shared" si="344"/>
        <v>129</v>
      </c>
      <c r="C313">
        <v>0.83430000000000004</v>
      </c>
      <c r="E313" s="1">
        <v>0.87880000000000003</v>
      </c>
    </row>
    <row r="314" spans="2:5" x14ac:dyDescent="0.2">
      <c r="B314">
        <f t="shared" si="344"/>
        <v>130</v>
      </c>
      <c r="C314">
        <v>0.8276</v>
      </c>
      <c r="E314" s="1">
        <v>0.87380000000000002</v>
      </c>
    </row>
    <row r="315" spans="2:5" x14ac:dyDescent="0.2">
      <c r="B315">
        <f t="shared" si="344"/>
        <v>131</v>
      </c>
      <c r="C315">
        <v>0.82099999999999995</v>
      </c>
      <c r="E315" s="1">
        <v>0.86760000000000004</v>
      </c>
    </row>
    <row r="316" spans="2:5" x14ac:dyDescent="0.2">
      <c r="B316">
        <f t="shared" si="344"/>
        <v>132</v>
      </c>
      <c r="C316">
        <v>0.81459999999999999</v>
      </c>
      <c r="E316" s="1">
        <v>0.86280000000000001</v>
      </c>
    </row>
    <row r="317" spans="2:5" x14ac:dyDescent="0.2">
      <c r="B317">
        <f t="shared" si="344"/>
        <v>133</v>
      </c>
      <c r="C317">
        <v>0.80830000000000002</v>
      </c>
      <c r="E317" s="1">
        <v>0.85680000000000001</v>
      </c>
    </row>
    <row r="318" spans="2:5" x14ac:dyDescent="0.2">
      <c r="B318">
        <f t="shared" si="344"/>
        <v>134</v>
      </c>
      <c r="C318">
        <v>0.80220000000000002</v>
      </c>
      <c r="E318" s="1">
        <v>0.8508</v>
      </c>
    </row>
    <row r="319" spans="2:5" x14ac:dyDescent="0.2">
      <c r="B319">
        <f t="shared" si="344"/>
        <v>135</v>
      </c>
      <c r="C319">
        <v>0.79610000000000003</v>
      </c>
      <c r="E319" s="1">
        <v>0.84619999999999995</v>
      </c>
    </row>
    <row r="320" spans="2:5" x14ac:dyDescent="0.2">
      <c r="B320">
        <f t="shared" si="344"/>
        <v>136</v>
      </c>
      <c r="C320">
        <v>0.7903</v>
      </c>
      <c r="E320" s="1">
        <v>0.81010000000000004</v>
      </c>
    </row>
    <row r="321" spans="2:5" x14ac:dyDescent="0.2">
      <c r="B321">
        <f t="shared" si="344"/>
        <v>137</v>
      </c>
      <c r="C321">
        <v>0.78459999999999996</v>
      </c>
      <c r="E321" s="1">
        <v>0.83579999999999999</v>
      </c>
    </row>
    <row r="322" spans="2:5" x14ac:dyDescent="0.2">
      <c r="B322">
        <f t="shared" si="344"/>
        <v>138</v>
      </c>
      <c r="C322">
        <v>0.77900000000000003</v>
      </c>
      <c r="E322" s="1">
        <v>0.83020000000000005</v>
      </c>
    </row>
    <row r="323" spans="2:5" x14ac:dyDescent="0.2">
      <c r="B323">
        <f t="shared" si="344"/>
        <v>139</v>
      </c>
      <c r="C323">
        <v>0.77349999999999997</v>
      </c>
      <c r="E323" s="1">
        <v>0.82569999999999999</v>
      </c>
    </row>
    <row r="324" spans="2:5" x14ac:dyDescent="0.2">
      <c r="B324">
        <f t="shared" si="344"/>
        <v>140</v>
      </c>
      <c r="C324">
        <v>0.76819999999999999</v>
      </c>
      <c r="E324" s="1">
        <v>0.82020000000000004</v>
      </c>
    </row>
    <row r="325" spans="2:5" x14ac:dyDescent="0.2">
      <c r="B325">
        <f t="shared" si="344"/>
        <v>141</v>
      </c>
      <c r="C325">
        <v>0.76300000000000001</v>
      </c>
      <c r="E325" s="1">
        <v>0.81589999999999996</v>
      </c>
    </row>
    <row r="326" spans="2:5" x14ac:dyDescent="0.2">
      <c r="B326">
        <f t="shared" si="344"/>
        <v>142</v>
      </c>
      <c r="C326">
        <v>0.75790000000000002</v>
      </c>
      <c r="E326" s="1">
        <v>0.8105</v>
      </c>
    </row>
    <row r="327" spans="2:5" x14ac:dyDescent="0.2">
      <c r="B327">
        <f t="shared" si="344"/>
        <v>143</v>
      </c>
      <c r="C327">
        <v>0.75280000000000002</v>
      </c>
      <c r="E327" s="1">
        <v>0.80520000000000003</v>
      </c>
    </row>
    <row r="328" spans="2:5" x14ac:dyDescent="0.2">
      <c r="B328">
        <f t="shared" si="344"/>
        <v>144</v>
      </c>
      <c r="C328">
        <v>0.74790000000000001</v>
      </c>
      <c r="E328" s="1">
        <v>0.80100000000000005</v>
      </c>
    </row>
    <row r="329" spans="2:5" x14ac:dyDescent="0.2">
      <c r="B329">
        <f t="shared" si="344"/>
        <v>145</v>
      </c>
      <c r="C329">
        <v>0.74319999999999997</v>
      </c>
      <c r="E329" s="1">
        <v>0.79590000000000005</v>
      </c>
    </row>
    <row r="330" spans="2:5" x14ac:dyDescent="0.2">
      <c r="B330">
        <f t="shared" si="344"/>
        <v>146</v>
      </c>
      <c r="C330">
        <v>0.73850000000000005</v>
      </c>
      <c r="E330" s="1">
        <v>0.79179999999999995</v>
      </c>
    </row>
    <row r="331" spans="2:5" x14ac:dyDescent="0.2">
      <c r="B331">
        <f t="shared" si="344"/>
        <v>147</v>
      </c>
      <c r="C331">
        <v>0.7339</v>
      </c>
      <c r="E331" s="1">
        <v>0.78669999999999995</v>
      </c>
    </row>
    <row r="332" spans="2:5" x14ac:dyDescent="0.2">
      <c r="B332">
        <f t="shared" si="344"/>
        <v>148</v>
      </c>
      <c r="C332">
        <v>0.72940000000000005</v>
      </c>
      <c r="E332" s="1">
        <v>0.78269999999999995</v>
      </c>
    </row>
    <row r="333" spans="2:5" x14ac:dyDescent="0.2">
      <c r="B333">
        <f t="shared" si="344"/>
        <v>149</v>
      </c>
      <c r="C333">
        <v>0.72499999999999998</v>
      </c>
      <c r="E333" s="1">
        <v>0.77690000000000003</v>
      </c>
    </row>
    <row r="334" spans="2:5" x14ac:dyDescent="0.2">
      <c r="B334">
        <f t="shared" si="344"/>
        <v>150</v>
      </c>
      <c r="C334">
        <v>0.72070000000000001</v>
      </c>
      <c r="E334" s="1">
        <v>0.77370000000000005</v>
      </c>
    </row>
    <row r="335" spans="2:5" x14ac:dyDescent="0.2">
      <c r="B335">
        <f t="shared" si="344"/>
        <v>151</v>
      </c>
      <c r="C335">
        <v>0.71650000000000003</v>
      </c>
      <c r="E335" s="1">
        <v>0.76970000000000005</v>
      </c>
    </row>
    <row r="336" spans="2:5" x14ac:dyDescent="0.2">
      <c r="B336">
        <f t="shared" si="344"/>
        <v>152</v>
      </c>
      <c r="C336">
        <v>0.71240000000000003</v>
      </c>
      <c r="E336" s="1">
        <v>0.76659999999999995</v>
      </c>
    </row>
    <row r="337" spans="2:5" x14ac:dyDescent="0.2">
      <c r="B337">
        <f t="shared" si="344"/>
        <v>153</v>
      </c>
      <c r="C337">
        <v>0.70830000000000004</v>
      </c>
      <c r="E337" s="1">
        <v>0.76270000000000004</v>
      </c>
    </row>
    <row r="338" spans="2:5" x14ac:dyDescent="0.2">
      <c r="B338">
        <f t="shared" si="344"/>
        <v>154</v>
      </c>
      <c r="C338">
        <v>0.70440000000000003</v>
      </c>
      <c r="E338" s="1">
        <v>0.75960000000000005</v>
      </c>
    </row>
    <row r="339" spans="2:5" x14ac:dyDescent="0.2">
      <c r="B339">
        <f t="shared" si="344"/>
        <v>155</v>
      </c>
      <c r="C339">
        <v>0.70040000000000002</v>
      </c>
      <c r="E339" s="1">
        <v>0.75649999999999995</v>
      </c>
    </row>
    <row r="340" spans="2:5" x14ac:dyDescent="0.2">
      <c r="B340">
        <f t="shared" ref="B340:B403" si="345">B339+1</f>
        <v>156</v>
      </c>
      <c r="C340">
        <v>0.69669999999999999</v>
      </c>
      <c r="E340" s="1">
        <v>0.752</v>
      </c>
    </row>
    <row r="341" spans="2:5" x14ac:dyDescent="0.2">
      <c r="B341">
        <f t="shared" si="345"/>
        <v>157</v>
      </c>
      <c r="C341">
        <v>0.69299999999999995</v>
      </c>
      <c r="E341" s="1">
        <v>0.749</v>
      </c>
    </row>
    <row r="342" spans="2:5" x14ac:dyDescent="0.2">
      <c r="B342">
        <f t="shared" si="345"/>
        <v>158</v>
      </c>
      <c r="C342">
        <v>0.68930000000000002</v>
      </c>
      <c r="E342" s="1">
        <v>0.74529999999999996</v>
      </c>
    </row>
    <row r="343" spans="2:5" x14ac:dyDescent="0.2">
      <c r="B343">
        <f t="shared" si="345"/>
        <v>159</v>
      </c>
      <c r="C343">
        <v>0.68569999999999998</v>
      </c>
      <c r="E343" s="1">
        <v>0.74309999999999998</v>
      </c>
    </row>
    <row r="344" spans="2:5" x14ac:dyDescent="0.2">
      <c r="B344">
        <f t="shared" si="345"/>
        <v>160</v>
      </c>
      <c r="C344">
        <v>0.68220000000000003</v>
      </c>
      <c r="E344" s="1">
        <v>0.73870000000000002</v>
      </c>
    </row>
    <row r="345" spans="2:5" x14ac:dyDescent="0.2">
      <c r="B345">
        <f t="shared" si="345"/>
        <v>161</v>
      </c>
      <c r="C345">
        <v>0.67869999999999997</v>
      </c>
      <c r="E345" s="1">
        <v>0.73580000000000001</v>
      </c>
    </row>
    <row r="346" spans="2:5" x14ac:dyDescent="0.2">
      <c r="B346">
        <f t="shared" si="345"/>
        <v>162</v>
      </c>
      <c r="C346">
        <v>0.67530000000000001</v>
      </c>
      <c r="E346" s="1">
        <v>0.73219999999999996</v>
      </c>
    </row>
    <row r="347" spans="2:5" x14ac:dyDescent="0.2">
      <c r="B347">
        <f t="shared" si="345"/>
        <v>163</v>
      </c>
      <c r="C347">
        <v>0.67200000000000004</v>
      </c>
      <c r="E347" s="1">
        <v>0.72929999999999995</v>
      </c>
    </row>
    <row r="348" spans="2:5" x14ac:dyDescent="0.2">
      <c r="B348">
        <f t="shared" si="345"/>
        <v>164</v>
      </c>
      <c r="C348">
        <v>0.66879999999999995</v>
      </c>
      <c r="E348" s="1">
        <v>0.7258</v>
      </c>
    </row>
    <row r="349" spans="2:5" x14ac:dyDescent="0.2">
      <c r="B349">
        <f t="shared" si="345"/>
        <v>165</v>
      </c>
      <c r="C349">
        <v>0.66559999999999997</v>
      </c>
      <c r="E349" s="1">
        <v>0.72299999999999998</v>
      </c>
    </row>
    <row r="350" spans="2:5" x14ac:dyDescent="0.2">
      <c r="B350">
        <f t="shared" si="345"/>
        <v>166</v>
      </c>
      <c r="C350">
        <v>0.66239999999999999</v>
      </c>
      <c r="E350" s="1">
        <v>0.71960000000000002</v>
      </c>
    </row>
    <row r="351" spans="2:5" x14ac:dyDescent="0.2">
      <c r="B351">
        <f t="shared" si="345"/>
        <v>167</v>
      </c>
      <c r="C351">
        <v>0.6593</v>
      </c>
      <c r="E351" s="1">
        <v>0.71679999999999999</v>
      </c>
    </row>
    <row r="352" spans="2:5" x14ac:dyDescent="0.2">
      <c r="B352">
        <f t="shared" si="345"/>
        <v>168</v>
      </c>
      <c r="C352">
        <v>0.65629999999999999</v>
      </c>
      <c r="E352" s="1">
        <v>0.71340000000000003</v>
      </c>
    </row>
    <row r="353" spans="2:5" x14ac:dyDescent="0.2">
      <c r="B353">
        <f t="shared" si="345"/>
        <v>169</v>
      </c>
      <c r="C353">
        <v>0.65329999999999999</v>
      </c>
      <c r="E353" s="1">
        <v>0.7107</v>
      </c>
    </row>
    <row r="354" spans="2:5" x14ac:dyDescent="0.2">
      <c r="B354">
        <f t="shared" si="345"/>
        <v>170</v>
      </c>
      <c r="C354">
        <v>0.65039999999999998</v>
      </c>
      <c r="E354" s="1">
        <v>0.70740000000000003</v>
      </c>
    </row>
    <row r="355" spans="2:5" x14ac:dyDescent="0.2">
      <c r="B355">
        <f t="shared" si="345"/>
        <v>171</v>
      </c>
      <c r="C355">
        <v>0.64749999999999996</v>
      </c>
      <c r="E355" s="1">
        <v>0.70399999999999996</v>
      </c>
    </row>
    <row r="356" spans="2:5" x14ac:dyDescent="0.2">
      <c r="B356">
        <f t="shared" si="345"/>
        <v>172</v>
      </c>
      <c r="C356">
        <v>0.64470000000000005</v>
      </c>
      <c r="E356" s="1">
        <v>0.70140000000000002</v>
      </c>
    </row>
    <row r="357" spans="2:5" x14ac:dyDescent="0.2">
      <c r="B357">
        <f t="shared" si="345"/>
        <v>173</v>
      </c>
      <c r="C357">
        <v>0.64200000000000002</v>
      </c>
      <c r="E357" s="1">
        <v>0.69810000000000005</v>
      </c>
    </row>
    <row r="358" spans="2:5" x14ac:dyDescent="0.2">
      <c r="B358">
        <f t="shared" si="345"/>
        <v>174</v>
      </c>
      <c r="C358">
        <v>0.63919999999999999</v>
      </c>
      <c r="E358" s="1">
        <v>0.6956</v>
      </c>
    </row>
    <row r="359" spans="2:5" x14ac:dyDescent="0.2">
      <c r="B359">
        <f t="shared" si="345"/>
        <v>175</v>
      </c>
      <c r="C359">
        <v>0.63649999999999995</v>
      </c>
      <c r="E359" s="1">
        <v>0.69230000000000003</v>
      </c>
    </row>
    <row r="360" spans="2:5" x14ac:dyDescent="0.2">
      <c r="B360">
        <f t="shared" si="345"/>
        <v>176</v>
      </c>
      <c r="C360">
        <v>0.63390000000000002</v>
      </c>
      <c r="E360" s="1">
        <v>0.68979999999999997</v>
      </c>
    </row>
    <row r="361" spans="2:5" x14ac:dyDescent="0.2">
      <c r="B361">
        <f t="shared" si="345"/>
        <v>177</v>
      </c>
      <c r="C361">
        <v>0.63129999999999997</v>
      </c>
      <c r="E361" s="1">
        <v>0.68659999999999999</v>
      </c>
    </row>
    <row r="362" spans="2:5" x14ac:dyDescent="0.2">
      <c r="B362">
        <f t="shared" si="345"/>
        <v>178</v>
      </c>
      <c r="C362">
        <v>0.62880000000000003</v>
      </c>
      <c r="E362" s="1">
        <v>0.68110000000000004</v>
      </c>
    </row>
    <row r="363" spans="2:5" x14ac:dyDescent="0.2">
      <c r="B363">
        <f t="shared" si="345"/>
        <v>179</v>
      </c>
      <c r="C363">
        <v>0.62619999999999998</v>
      </c>
      <c r="E363" s="1">
        <v>0.68100000000000005</v>
      </c>
    </row>
    <row r="364" spans="2:5" x14ac:dyDescent="0.2">
      <c r="B364">
        <f t="shared" si="345"/>
        <v>180</v>
      </c>
      <c r="C364">
        <v>0.62380000000000002</v>
      </c>
      <c r="E364" s="1">
        <v>0.67859999999999998</v>
      </c>
    </row>
    <row r="365" spans="2:5" x14ac:dyDescent="0.2">
      <c r="B365">
        <f t="shared" si="345"/>
        <v>181</v>
      </c>
      <c r="C365">
        <v>0.62139999999999995</v>
      </c>
      <c r="E365" s="1">
        <v>0.67549999999999999</v>
      </c>
    </row>
    <row r="366" spans="2:5" x14ac:dyDescent="0.2">
      <c r="B366">
        <f t="shared" si="345"/>
        <v>182</v>
      </c>
      <c r="C366">
        <v>0.61899999999999999</v>
      </c>
      <c r="E366" s="1">
        <v>0.67310000000000003</v>
      </c>
    </row>
    <row r="367" spans="2:5" x14ac:dyDescent="0.2">
      <c r="B367">
        <f t="shared" si="345"/>
        <v>183</v>
      </c>
      <c r="C367">
        <v>0.64670000000000005</v>
      </c>
      <c r="E367" s="1">
        <v>0.67010000000000003</v>
      </c>
    </row>
    <row r="368" spans="2:5" x14ac:dyDescent="0.2">
      <c r="B368">
        <f t="shared" si="345"/>
        <v>184</v>
      </c>
      <c r="C368">
        <v>0.61439999999999995</v>
      </c>
      <c r="E368" s="1">
        <v>0.66710000000000003</v>
      </c>
    </row>
    <row r="369" spans="2:5" x14ac:dyDescent="0.2">
      <c r="B369">
        <f t="shared" si="345"/>
        <v>185</v>
      </c>
      <c r="C369">
        <v>0.61209999999999998</v>
      </c>
      <c r="E369" s="1">
        <v>0.66180000000000005</v>
      </c>
    </row>
    <row r="370" spans="2:5" x14ac:dyDescent="0.2">
      <c r="B370">
        <f t="shared" si="345"/>
        <v>186</v>
      </c>
      <c r="C370">
        <v>0.6099</v>
      </c>
      <c r="E370" s="1">
        <v>0.66180000000000005</v>
      </c>
    </row>
    <row r="371" spans="2:5" x14ac:dyDescent="0.2">
      <c r="B371">
        <f t="shared" si="345"/>
        <v>187</v>
      </c>
      <c r="C371">
        <v>0.60770000000000002</v>
      </c>
      <c r="E371" s="1">
        <v>0.65949999999999998</v>
      </c>
    </row>
    <row r="372" spans="2:5" x14ac:dyDescent="0.2">
      <c r="B372">
        <f t="shared" si="345"/>
        <v>188</v>
      </c>
      <c r="C372">
        <v>0.60560000000000003</v>
      </c>
      <c r="E372" s="1">
        <v>0.65659999999999996</v>
      </c>
    </row>
    <row r="373" spans="2:5" x14ac:dyDescent="0.2">
      <c r="B373">
        <f t="shared" si="345"/>
        <v>189</v>
      </c>
      <c r="C373">
        <v>0.60360000000000003</v>
      </c>
      <c r="E373" s="1">
        <v>0.65429999999999999</v>
      </c>
    </row>
    <row r="374" spans="2:5" x14ac:dyDescent="0.2">
      <c r="B374">
        <f t="shared" si="345"/>
        <v>190</v>
      </c>
      <c r="C374">
        <v>0.60140000000000005</v>
      </c>
      <c r="E374" s="1">
        <v>0.65210000000000001</v>
      </c>
    </row>
    <row r="375" spans="2:5" x14ac:dyDescent="0.2">
      <c r="B375">
        <f t="shared" si="345"/>
        <v>191</v>
      </c>
      <c r="C375">
        <v>0.59940000000000004</v>
      </c>
      <c r="E375" s="1">
        <v>0.6492</v>
      </c>
    </row>
    <row r="376" spans="2:5" x14ac:dyDescent="0.2">
      <c r="B376">
        <f t="shared" si="345"/>
        <v>192</v>
      </c>
      <c r="C376">
        <v>0.5978</v>
      </c>
      <c r="E376" s="1">
        <v>0.64639999999999997</v>
      </c>
    </row>
    <row r="377" spans="2:5" x14ac:dyDescent="0.2">
      <c r="B377">
        <f t="shared" si="345"/>
        <v>193</v>
      </c>
      <c r="C377">
        <v>0.59540000000000004</v>
      </c>
      <c r="E377" s="1">
        <v>0.64419999999999999</v>
      </c>
    </row>
    <row r="378" spans="2:5" x14ac:dyDescent="0.2">
      <c r="B378">
        <f t="shared" si="345"/>
        <v>194</v>
      </c>
      <c r="C378">
        <v>0.59350000000000003</v>
      </c>
      <c r="E378" s="1">
        <v>0.64149999999999996</v>
      </c>
    </row>
    <row r="379" spans="2:5" x14ac:dyDescent="0.2">
      <c r="B379">
        <f t="shared" si="345"/>
        <v>195</v>
      </c>
      <c r="C379">
        <v>0.59160000000000001</v>
      </c>
      <c r="E379" s="1">
        <v>0.63870000000000005</v>
      </c>
    </row>
    <row r="380" spans="2:5" x14ac:dyDescent="0.2">
      <c r="B380">
        <f t="shared" si="345"/>
        <v>196</v>
      </c>
      <c r="C380">
        <v>0.5897</v>
      </c>
      <c r="E380" s="1">
        <v>0.63660000000000005</v>
      </c>
    </row>
    <row r="381" spans="2:5" x14ac:dyDescent="0.2">
      <c r="B381">
        <f t="shared" si="345"/>
        <v>197</v>
      </c>
      <c r="C381">
        <v>0.59789999999999999</v>
      </c>
      <c r="E381" s="1">
        <v>0.63390000000000002</v>
      </c>
    </row>
    <row r="382" spans="2:5" x14ac:dyDescent="0.2">
      <c r="B382">
        <f t="shared" si="345"/>
        <v>198</v>
      </c>
      <c r="C382">
        <v>0.58609999999999995</v>
      </c>
      <c r="E382" s="1">
        <v>0.63170000000000004</v>
      </c>
    </row>
    <row r="383" spans="2:5" x14ac:dyDescent="0.2">
      <c r="B383">
        <f t="shared" si="345"/>
        <v>199</v>
      </c>
      <c r="C383">
        <v>0.58430000000000004</v>
      </c>
      <c r="E383" s="1">
        <v>0.63</v>
      </c>
    </row>
    <row r="384" spans="2:5" x14ac:dyDescent="0.2">
      <c r="B384">
        <f t="shared" si="345"/>
        <v>200</v>
      </c>
      <c r="C384">
        <v>0.58260000000000001</v>
      </c>
      <c r="E384" s="1">
        <v>0.62860000000000005</v>
      </c>
    </row>
    <row r="385" spans="2:5" x14ac:dyDescent="0.2">
      <c r="B385">
        <f t="shared" si="345"/>
        <v>201</v>
      </c>
      <c r="C385">
        <v>0.58089999999999997</v>
      </c>
      <c r="E385" s="1">
        <v>0.62690000000000001</v>
      </c>
    </row>
    <row r="386" spans="2:5" x14ac:dyDescent="0.2">
      <c r="B386">
        <f t="shared" si="345"/>
        <v>202</v>
      </c>
      <c r="C386">
        <v>0.57920000000000005</v>
      </c>
      <c r="E386" s="1">
        <v>0.62529999999999997</v>
      </c>
    </row>
    <row r="387" spans="2:5" x14ac:dyDescent="0.2">
      <c r="B387">
        <f t="shared" si="345"/>
        <v>203</v>
      </c>
      <c r="C387">
        <v>0.5776</v>
      </c>
      <c r="E387" s="1">
        <v>0.62390000000000001</v>
      </c>
    </row>
    <row r="388" spans="2:5" x14ac:dyDescent="0.2">
      <c r="B388">
        <f t="shared" si="345"/>
        <v>204</v>
      </c>
      <c r="C388">
        <v>0.57599999999999996</v>
      </c>
      <c r="E388" s="1">
        <v>0.62260000000000004</v>
      </c>
    </row>
    <row r="389" spans="2:5" x14ac:dyDescent="0.2">
      <c r="B389">
        <f t="shared" si="345"/>
        <v>205</v>
      </c>
      <c r="C389">
        <v>0.57440000000000002</v>
      </c>
      <c r="E389" s="1">
        <v>0.62090000000000001</v>
      </c>
    </row>
    <row r="390" spans="2:5" x14ac:dyDescent="0.2">
      <c r="B390">
        <f t="shared" si="345"/>
        <v>206</v>
      </c>
      <c r="C390">
        <v>0.57289999999999996</v>
      </c>
      <c r="E390" s="1">
        <v>0.61960000000000004</v>
      </c>
    </row>
    <row r="391" spans="2:5" x14ac:dyDescent="0.2">
      <c r="B391">
        <f t="shared" si="345"/>
        <v>207</v>
      </c>
      <c r="C391">
        <v>0.57140000000000002</v>
      </c>
      <c r="E391" s="1">
        <v>0.61799999999999999</v>
      </c>
    </row>
    <row r="392" spans="2:5" x14ac:dyDescent="0.2">
      <c r="B392">
        <f t="shared" si="345"/>
        <v>208</v>
      </c>
      <c r="C392">
        <v>0.56999999999999995</v>
      </c>
      <c r="E392" s="1">
        <v>0.61670000000000003</v>
      </c>
    </row>
    <row r="393" spans="2:5" x14ac:dyDescent="0.2">
      <c r="B393">
        <f t="shared" si="345"/>
        <v>209</v>
      </c>
      <c r="C393">
        <v>0.56850000000000001</v>
      </c>
      <c r="E393" s="1">
        <v>0.61509999999999998</v>
      </c>
    </row>
    <row r="394" spans="2:5" x14ac:dyDescent="0.2">
      <c r="B394">
        <f t="shared" si="345"/>
        <v>210</v>
      </c>
      <c r="C394">
        <v>0.56699999999999995</v>
      </c>
      <c r="E394" s="1">
        <v>0.61339999999999995</v>
      </c>
    </row>
    <row r="395" spans="2:5" x14ac:dyDescent="0.2">
      <c r="B395">
        <f t="shared" si="345"/>
        <v>211</v>
      </c>
      <c r="C395">
        <v>0.56569999999999998</v>
      </c>
      <c r="E395" s="1">
        <v>0.61219999999999997</v>
      </c>
    </row>
    <row r="396" spans="2:5" x14ac:dyDescent="0.2">
      <c r="B396">
        <f t="shared" si="345"/>
        <v>212</v>
      </c>
      <c r="C396">
        <v>0.56430000000000002</v>
      </c>
      <c r="E396" s="1">
        <v>0.6109</v>
      </c>
    </row>
    <row r="397" spans="2:5" x14ac:dyDescent="0.2">
      <c r="B397">
        <f t="shared" si="345"/>
        <v>213</v>
      </c>
      <c r="C397">
        <v>0.56299999999999994</v>
      </c>
      <c r="E397" s="1">
        <v>0.60929999999999995</v>
      </c>
    </row>
    <row r="398" spans="2:5" x14ac:dyDescent="0.2">
      <c r="B398">
        <f t="shared" si="345"/>
        <v>214</v>
      </c>
      <c r="C398">
        <v>0.56169999999999998</v>
      </c>
      <c r="E398" s="1">
        <v>0.60770000000000002</v>
      </c>
    </row>
    <row r="399" spans="2:5" x14ac:dyDescent="0.2">
      <c r="B399">
        <f t="shared" si="345"/>
        <v>215</v>
      </c>
      <c r="C399">
        <v>0.56040000000000001</v>
      </c>
      <c r="E399" s="1">
        <v>0.60640000000000005</v>
      </c>
    </row>
    <row r="400" spans="2:5" x14ac:dyDescent="0.2">
      <c r="B400">
        <f t="shared" si="345"/>
        <v>216</v>
      </c>
      <c r="C400">
        <v>0.55920000000000003</v>
      </c>
      <c r="E400" s="1">
        <v>0.60489999999999999</v>
      </c>
    </row>
    <row r="401" spans="2:5" x14ac:dyDescent="0.2">
      <c r="B401">
        <f t="shared" si="345"/>
        <v>217</v>
      </c>
      <c r="C401">
        <v>0.55800000000000005</v>
      </c>
      <c r="E401" s="1">
        <v>0.60360000000000003</v>
      </c>
    </row>
    <row r="402" spans="2:5" x14ac:dyDescent="0.2">
      <c r="B402">
        <f t="shared" si="345"/>
        <v>218</v>
      </c>
      <c r="C402">
        <v>0.55679999999999996</v>
      </c>
      <c r="E402" s="1">
        <v>0.60209999999999997</v>
      </c>
    </row>
    <row r="403" spans="2:5" x14ac:dyDescent="0.2">
      <c r="B403">
        <f t="shared" si="345"/>
        <v>219</v>
      </c>
      <c r="C403">
        <v>0.55559999999999998</v>
      </c>
      <c r="E403" s="1">
        <v>0.6008</v>
      </c>
    </row>
    <row r="404" spans="2:5" x14ac:dyDescent="0.2">
      <c r="B404">
        <f t="shared" ref="B404:B467" si="346">B403+1</f>
        <v>220</v>
      </c>
      <c r="C404">
        <v>0.55449999999999999</v>
      </c>
      <c r="E404" s="1">
        <v>0.59930000000000005</v>
      </c>
    </row>
    <row r="405" spans="2:5" x14ac:dyDescent="0.2">
      <c r="B405">
        <f t="shared" si="346"/>
        <v>221</v>
      </c>
      <c r="C405">
        <v>0.55349999999999999</v>
      </c>
      <c r="E405" s="1">
        <v>0.59809999999999997</v>
      </c>
    </row>
    <row r="406" spans="2:5" x14ac:dyDescent="0.2">
      <c r="B406">
        <f t="shared" si="346"/>
        <v>222</v>
      </c>
      <c r="C406">
        <v>0.5524</v>
      </c>
      <c r="E406" s="1">
        <v>0.59650000000000003</v>
      </c>
    </row>
    <row r="407" spans="2:5" x14ac:dyDescent="0.2">
      <c r="B407">
        <f t="shared" si="346"/>
        <v>223</v>
      </c>
      <c r="C407">
        <v>0.5514</v>
      </c>
      <c r="E407" s="1">
        <v>0.59530000000000005</v>
      </c>
    </row>
    <row r="408" spans="2:5" x14ac:dyDescent="0.2">
      <c r="B408">
        <f t="shared" si="346"/>
        <v>224</v>
      </c>
      <c r="C408">
        <v>0.5504</v>
      </c>
      <c r="E408" s="1">
        <v>0.59379999999999999</v>
      </c>
    </row>
    <row r="409" spans="2:5" x14ac:dyDescent="0.2">
      <c r="B409">
        <f t="shared" si="346"/>
        <v>225</v>
      </c>
      <c r="C409">
        <v>0.5494</v>
      </c>
      <c r="E409" s="1">
        <v>0.59260000000000002</v>
      </c>
    </row>
    <row r="410" spans="2:5" x14ac:dyDescent="0.2">
      <c r="B410">
        <f t="shared" si="346"/>
        <v>226</v>
      </c>
      <c r="C410">
        <v>0.54849999999999999</v>
      </c>
      <c r="E410" s="1">
        <v>0.59109999999999996</v>
      </c>
    </row>
    <row r="411" spans="2:5" x14ac:dyDescent="0.2">
      <c r="B411">
        <f t="shared" si="346"/>
        <v>227</v>
      </c>
      <c r="C411">
        <v>0.54759999999999998</v>
      </c>
      <c r="E411" s="1">
        <v>0.58960000000000001</v>
      </c>
    </row>
    <row r="412" spans="2:5" x14ac:dyDescent="0.2">
      <c r="B412">
        <f t="shared" si="346"/>
        <v>228</v>
      </c>
      <c r="C412">
        <v>0.54669999999999996</v>
      </c>
      <c r="E412" s="1">
        <v>0.58840000000000003</v>
      </c>
    </row>
    <row r="413" spans="2:5" x14ac:dyDescent="0.2">
      <c r="B413">
        <f t="shared" si="346"/>
        <v>229</v>
      </c>
      <c r="C413">
        <v>0.54579999999999995</v>
      </c>
      <c r="E413" s="1">
        <v>0.58689999999999998</v>
      </c>
    </row>
    <row r="414" spans="2:5" x14ac:dyDescent="0.2">
      <c r="B414">
        <f t="shared" si="346"/>
        <v>230</v>
      </c>
      <c r="C414">
        <v>0.54490000000000005</v>
      </c>
      <c r="E414" s="1">
        <v>0.58579999999999999</v>
      </c>
    </row>
    <row r="415" spans="2:5" x14ac:dyDescent="0.2">
      <c r="B415">
        <f t="shared" si="346"/>
        <v>231</v>
      </c>
      <c r="C415">
        <v>0.54410000000000003</v>
      </c>
      <c r="E415" s="1">
        <v>0.58430000000000004</v>
      </c>
    </row>
    <row r="416" spans="2:5" x14ac:dyDescent="0.2">
      <c r="B416">
        <f t="shared" si="346"/>
        <v>232</v>
      </c>
      <c r="C416">
        <v>0.54330000000000001</v>
      </c>
      <c r="E416" s="1">
        <v>0.58309999999999995</v>
      </c>
    </row>
    <row r="417" spans="2:5" x14ac:dyDescent="0.2">
      <c r="B417">
        <f t="shared" si="346"/>
        <v>233</v>
      </c>
      <c r="C417">
        <v>0.54259999999999997</v>
      </c>
      <c r="E417" s="1">
        <v>0.58169999999999999</v>
      </c>
    </row>
    <row r="418" spans="2:5" x14ac:dyDescent="0.2">
      <c r="B418">
        <f t="shared" si="346"/>
        <v>234</v>
      </c>
      <c r="C418">
        <v>0.54179999999999995</v>
      </c>
      <c r="E418" s="1">
        <v>0.58050000000000002</v>
      </c>
    </row>
    <row r="419" spans="2:5" x14ac:dyDescent="0.2">
      <c r="B419">
        <f t="shared" si="346"/>
        <v>235</v>
      </c>
      <c r="C419">
        <v>0.54110000000000003</v>
      </c>
      <c r="E419" s="1">
        <v>0.57909999999999995</v>
      </c>
    </row>
    <row r="420" spans="2:5" x14ac:dyDescent="0.2">
      <c r="B420">
        <f t="shared" si="346"/>
        <v>236</v>
      </c>
      <c r="C420">
        <v>0.54049999999999998</v>
      </c>
      <c r="E420" s="1">
        <v>0.57789999999999997</v>
      </c>
    </row>
    <row r="421" spans="2:5" x14ac:dyDescent="0.2">
      <c r="B421">
        <f t="shared" si="346"/>
        <v>237</v>
      </c>
      <c r="C421">
        <v>0.53979999999999995</v>
      </c>
      <c r="E421" s="1">
        <v>0.57650000000000001</v>
      </c>
    </row>
    <row r="422" spans="2:5" x14ac:dyDescent="0.2">
      <c r="B422">
        <f t="shared" si="346"/>
        <v>238</v>
      </c>
      <c r="C422">
        <v>0.53910000000000002</v>
      </c>
      <c r="E422" s="1">
        <v>0.57540000000000002</v>
      </c>
    </row>
    <row r="423" spans="2:5" x14ac:dyDescent="0.2">
      <c r="B423">
        <f t="shared" si="346"/>
        <v>239</v>
      </c>
      <c r="C423">
        <v>0.53849999999999998</v>
      </c>
      <c r="E423" s="1">
        <v>0.57399999999999995</v>
      </c>
    </row>
    <row r="424" spans="2:5" x14ac:dyDescent="0.2">
      <c r="B424">
        <f t="shared" si="346"/>
        <v>240</v>
      </c>
      <c r="C424">
        <v>0.53790000000000004</v>
      </c>
      <c r="E424" s="1">
        <v>0.57250000000000001</v>
      </c>
    </row>
    <row r="425" spans="2:5" x14ac:dyDescent="0.2">
      <c r="B425">
        <f t="shared" si="346"/>
        <v>241</v>
      </c>
      <c r="C425">
        <v>0.5373</v>
      </c>
      <c r="E425" s="1">
        <v>0.57140000000000002</v>
      </c>
    </row>
    <row r="426" spans="2:5" x14ac:dyDescent="0.2">
      <c r="B426">
        <f t="shared" si="346"/>
        <v>242</v>
      </c>
      <c r="C426">
        <v>0.53669999999999995</v>
      </c>
      <c r="E426" s="1">
        <v>0.56999999999999995</v>
      </c>
    </row>
    <row r="427" spans="2:5" x14ac:dyDescent="0.2">
      <c r="B427">
        <f t="shared" si="346"/>
        <v>243</v>
      </c>
      <c r="C427">
        <v>0.53620000000000001</v>
      </c>
      <c r="E427" s="1">
        <v>0.56930000000000003</v>
      </c>
    </row>
    <row r="428" spans="2:5" x14ac:dyDescent="0.2">
      <c r="B428">
        <f t="shared" si="346"/>
        <v>244</v>
      </c>
      <c r="C428">
        <v>0.53569999999999995</v>
      </c>
      <c r="E428" s="1">
        <v>0.56859999999999999</v>
      </c>
    </row>
    <row r="429" spans="2:5" x14ac:dyDescent="0.2">
      <c r="B429">
        <f t="shared" si="346"/>
        <v>245</v>
      </c>
      <c r="C429">
        <v>0.53520000000000001</v>
      </c>
      <c r="E429" s="1">
        <v>0.56810000000000005</v>
      </c>
    </row>
    <row r="430" spans="2:5" x14ac:dyDescent="0.2">
      <c r="B430">
        <f t="shared" si="346"/>
        <v>246</v>
      </c>
      <c r="C430">
        <v>0.53469999999999995</v>
      </c>
      <c r="E430" s="1">
        <v>0.56710000000000005</v>
      </c>
    </row>
    <row r="431" spans="2:5" x14ac:dyDescent="0.2">
      <c r="B431">
        <f t="shared" si="346"/>
        <v>247</v>
      </c>
      <c r="C431">
        <v>0.53420000000000001</v>
      </c>
      <c r="E431" s="1">
        <v>0.56689999999999996</v>
      </c>
    </row>
    <row r="432" spans="2:5" x14ac:dyDescent="0.2">
      <c r="B432">
        <f t="shared" si="346"/>
        <v>248</v>
      </c>
      <c r="C432">
        <v>0.53369999999999995</v>
      </c>
      <c r="E432" s="1">
        <v>0.56620000000000004</v>
      </c>
    </row>
    <row r="433" spans="2:5" x14ac:dyDescent="0.2">
      <c r="B433">
        <f t="shared" si="346"/>
        <v>249</v>
      </c>
      <c r="C433">
        <v>0.5333</v>
      </c>
      <c r="E433" s="1">
        <v>0.56559999999999999</v>
      </c>
    </row>
    <row r="434" spans="2:5" x14ac:dyDescent="0.2">
      <c r="B434">
        <f t="shared" si="346"/>
        <v>250</v>
      </c>
      <c r="C434">
        <v>0.53280000000000005</v>
      </c>
      <c r="E434" s="1">
        <v>0.56489999999999996</v>
      </c>
    </row>
    <row r="435" spans="2:5" x14ac:dyDescent="0.2">
      <c r="B435">
        <f t="shared" si="346"/>
        <v>251</v>
      </c>
      <c r="C435">
        <v>0.53249999999999997</v>
      </c>
    </row>
    <row r="436" spans="2:5" x14ac:dyDescent="0.2">
      <c r="B436">
        <f t="shared" si="346"/>
        <v>252</v>
      </c>
      <c r="C436">
        <v>0.53200000000000003</v>
      </c>
    </row>
    <row r="437" spans="2:5" x14ac:dyDescent="0.2">
      <c r="B437">
        <f t="shared" si="346"/>
        <v>253</v>
      </c>
      <c r="C437">
        <v>0.53159999999999996</v>
      </c>
    </row>
    <row r="438" spans="2:5" x14ac:dyDescent="0.2">
      <c r="B438">
        <f t="shared" si="346"/>
        <v>254</v>
      </c>
      <c r="C438">
        <v>0.53120000000000001</v>
      </c>
    </row>
    <row r="439" spans="2:5" x14ac:dyDescent="0.2">
      <c r="B439">
        <f t="shared" si="346"/>
        <v>255</v>
      </c>
      <c r="C439">
        <v>0.53080000000000005</v>
      </c>
    </row>
    <row r="440" spans="2:5" x14ac:dyDescent="0.2">
      <c r="B440">
        <f t="shared" si="346"/>
        <v>256</v>
      </c>
      <c r="C440">
        <v>0.53039999999999998</v>
      </c>
    </row>
    <row r="441" spans="2:5" x14ac:dyDescent="0.2">
      <c r="B441">
        <f t="shared" si="346"/>
        <v>257</v>
      </c>
      <c r="C441">
        <v>0.53</v>
      </c>
    </row>
    <row r="442" spans="2:5" x14ac:dyDescent="0.2">
      <c r="B442">
        <f t="shared" si="346"/>
        <v>258</v>
      </c>
      <c r="C442">
        <v>0.52959999999999996</v>
      </c>
    </row>
    <row r="443" spans="2:5" x14ac:dyDescent="0.2">
      <c r="B443">
        <f t="shared" si="346"/>
        <v>259</v>
      </c>
      <c r="C443">
        <v>0.5292</v>
      </c>
    </row>
    <row r="444" spans="2:5" x14ac:dyDescent="0.2">
      <c r="B444">
        <f t="shared" si="346"/>
        <v>260</v>
      </c>
      <c r="C444">
        <v>0.52890000000000004</v>
      </c>
    </row>
    <row r="445" spans="2:5" x14ac:dyDescent="0.2">
      <c r="B445">
        <f t="shared" si="346"/>
        <v>261</v>
      </c>
      <c r="C445">
        <v>0.52839999999999998</v>
      </c>
    </row>
    <row r="446" spans="2:5" x14ac:dyDescent="0.2">
      <c r="B446">
        <f t="shared" si="346"/>
        <v>262</v>
      </c>
      <c r="C446">
        <v>0.52810000000000001</v>
      </c>
    </row>
    <row r="447" spans="2:5" x14ac:dyDescent="0.2">
      <c r="B447">
        <f t="shared" si="346"/>
        <v>263</v>
      </c>
      <c r="C447">
        <v>0.52759999999999996</v>
      </c>
    </row>
    <row r="448" spans="2:5" x14ac:dyDescent="0.2">
      <c r="B448">
        <f t="shared" si="346"/>
        <v>264</v>
      </c>
      <c r="C448">
        <v>0.52729999999999999</v>
      </c>
    </row>
    <row r="449" spans="2:3" x14ac:dyDescent="0.2">
      <c r="B449">
        <f t="shared" si="346"/>
        <v>265</v>
      </c>
      <c r="C449">
        <v>0.52680000000000005</v>
      </c>
    </row>
    <row r="450" spans="2:3" x14ac:dyDescent="0.2">
      <c r="B450">
        <f t="shared" si="346"/>
        <v>266</v>
      </c>
      <c r="C450">
        <v>0.52629999999999999</v>
      </c>
    </row>
    <row r="451" spans="2:3" x14ac:dyDescent="0.2">
      <c r="B451">
        <f t="shared" si="346"/>
        <v>267</v>
      </c>
      <c r="C451">
        <v>0.52590000000000003</v>
      </c>
    </row>
    <row r="452" spans="2:3" x14ac:dyDescent="0.2">
      <c r="B452">
        <f t="shared" si="346"/>
        <v>268</v>
      </c>
      <c r="C452">
        <v>0.52539999999999998</v>
      </c>
    </row>
    <row r="453" spans="2:3" x14ac:dyDescent="0.2">
      <c r="B453">
        <f t="shared" si="346"/>
        <v>269</v>
      </c>
      <c r="C453">
        <v>0.52480000000000004</v>
      </c>
    </row>
    <row r="454" spans="2:3" x14ac:dyDescent="0.2">
      <c r="B454">
        <f t="shared" si="346"/>
        <v>270</v>
      </c>
      <c r="C454">
        <v>0.52429999999999999</v>
      </c>
    </row>
    <row r="455" spans="2:3" x14ac:dyDescent="0.2">
      <c r="B455">
        <f t="shared" si="346"/>
        <v>271</v>
      </c>
      <c r="C455">
        <v>0.52390000000000003</v>
      </c>
    </row>
    <row r="456" spans="2:3" x14ac:dyDescent="0.2">
      <c r="B456">
        <f t="shared" si="346"/>
        <v>272</v>
      </c>
      <c r="C456">
        <v>0.5232</v>
      </c>
    </row>
    <row r="457" spans="2:3" x14ac:dyDescent="0.2">
      <c r="B457">
        <f t="shared" si="346"/>
        <v>273</v>
      </c>
      <c r="C457">
        <v>0.52270000000000005</v>
      </c>
    </row>
    <row r="458" spans="2:3" x14ac:dyDescent="0.2">
      <c r="B458">
        <f t="shared" si="346"/>
        <v>274</v>
      </c>
      <c r="C458">
        <v>0.52200000000000002</v>
      </c>
    </row>
    <row r="459" spans="2:3" x14ac:dyDescent="0.2">
      <c r="B459">
        <f t="shared" si="346"/>
        <v>275</v>
      </c>
      <c r="C459">
        <v>0.52139999999999997</v>
      </c>
    </row>
    <row r="460" spans="2:3" x14ac:dyDescent="0.2">
      <c r="B460">
        <f t="shared" si="346"/>
        <v>276</v>
      </c>
      <c r="C460">
        <v>0.52080000000000004</v>
      </c>
    </row>
    <row r="461" spans="2:3" x14ac:dyDescent="0.2">
      <c r="B461">
        <f t="shared" si="346"/>
        <v>277</v>
      </c>
      <c r="C461">
        <v>0.52029999999999998</v>
      </c>
    </row>
    <row r="462" spans="2:3" x14ac:dyDescent="0.2">
      <c r="B462">
        <f t="shared" si="346"/>
        <v>278</v>
      </c>
      <c r="C462">
        <v>0.51970000000000005</v>
      </c>
    </row>
    <row r="463" spans="2:3" x14ac:dyDescent="0.2">
      <c r="B463">
        <f t="shared" si="346"/>
        <v>279</v>
      </c>
      <c r="C463">
        <v>0.51919999999999999</v>
      </c>
    </row>
    <row r="464" spans="2:3" x14ac:dyDescent="0.2">
      <c r="B464">
        <f t="shared" si="346"/>
        <v>280</v>
      </c>
      <c r="C464">
        <v>0.51859999999999995</v>
      </c>
    </row>
    <row r="465" spans="2:3" x14ac:dyDescent="0.2">
      <c r="B465">
        <f t="shared" si="346"/>
        <v>281</v>
      </c>
      <c r="C465">
        <v>0.51800000000000002</v>
      </c>
    </row>
    <row r="466" spans="2:3" x14ac:dyDescent="0.2">
      <c r="B466">
        <f t="shared" si="346"/>
        <v>282</v>
      </c>
      <c r="C466">
        <v>0.51749999999999996</v>
      </c>
    </row>
    <row r="467" spans="2:3" x14ac:dyDescent="0.2">
      <c r="B467">
        <f t="shared" si="346"/>
        <v>283</v>
      </c>
      <c r="C467">
        <v>0.51690000000000003</v>
      </c>
    </row>
    <row r="468" spans="2:3" x14ac:dyDescent="0.2">
      <c r="B468">
        <f t="shared" ref="B468:B531" si="347">B467+1</f>
        <v>284</v>
      </c>
      <c r="C468">
        <v>0.51639999999999997</v>
      </c>
    </row>
    <row r="469" spans="2:3" x14ac:dyDescent="0.2">
      <c r="B469">
        <f t="shared" si="347"/>
        <v>285</v>
      </c>
      <c r="C469">
        <v>0.51580000000000004</v>
      </c>
    </row>
    <row r="470" spans="2:3" x14ac:dyDescent="0.2">
      <c r="B470">
        <f t="shared" si="347"/>
        <v>286</v>
      </c>
      <c r="C470">
        <v>0.51539999999999997</v>
      </c>
    </row>
    <row r="471" spans="2:3" x14ac:dyDescent="0.2">
      <c r="B471">
        <f t="shared" si="347"/>
        <v>287</v>
      </c>
      <c r="C471">
        <v>0.51470000000000005</v>
      </c>
    </row>
    <row r="472" spans="2:3" x14ac:dyDescent="0.2">
      <c r="B472">
        <f t="shared" si="347"/>
        <v>288</v>
      </c>
      <c r="C472">
        <v>0.51419999999999999</v>
      </c>
    </row>
    <row r="473" spans="2:3" x14ac:dyDescent="0.2">
      <c r="B473">
        <f t="shared" si="347"/>
        <v>289</v>
      </c>
      <c r="C473">
        <v>0.51370000000000005</v>
      </c>
    </row>
    <row r="474" spans="2:3" x14ac:dyDescent="0.2">
      <c r="B474">
        <f t="shared" si="347"/>
        <v>290</v>
      </c>
      <c r="C474">
        <v>0.51319999999999999</v>
      </c>
    </row>
    <row r="475" spans="2:3" x14ac:dyDescent="0.2">
      <c r="B475">
        <f t="shared" si="347"/>
        <v>291</v>
      </c>
      <c r="C475">
        <v>0.51259999999999994</v>
      </c>
    </row>
    <row r="476" spans="2:3" x14ac:dyDescent="0.2">
      <c r="B476">
        <f t="shared" si="347"/>
        <v>292</v>
      </c>
      <c r="C476">
        <v>0.5121</v>
      </c>
    </row>
    <row r="477" spans="2:3" x14ac:dyDescent="0.2">
      <c r="B477">
        <f t="shared" si="347"/>
        <v>293</v>
      </c>
      <c r="C477">
        <v>0.51149999999999995</v>
      </c>
    </row>
    <row r="478" spans="2:3" x14ac:dyDescent="0.2">
      <c r="B478">
        <f t="shared" si="347"/>
        <v>294</v>
      </c>
      <c r="C478">
        <v>0.51090000000000002</v>
      </c>
    </row>
    <row r="479" spans="2:3" x14ac:dyDescent="0.2">
      <c r="B479">
        <f t="shared" si="347"/>
        <v>295</v>
      </c>
      <c r="C479">
        <v>0.51039999999999996</v>
      </c>
    </row>
    <row r="480" spans="2:3" x14ac:dyDescent="0.2">
      <c r="B480">
        <f t="shared" si="347"/>
        <v>296</v>
      </c>
      <c r="C480">
        <v>0.50980000000000003</v>
      </c>
    </row>
    <row r="481" spans="2:3" x14ac:dyDescent="0.2">
      <c r="B481">
        <f t="shared" si="347"/>
        <v>297</v>
      </c>
      <c r="C481">
        <v>0.50939999999999996</v>
      </c>
    </row>
    <row r="482" spans="2:3" x14ac:dyDescent="0.2">
      <c r="B482">
        <f t="shared" si="347"/>
        <v>298</v>
      </c>
      <c r="C482">
        <v>0.50880000000000003</v>
      </c>
    </row>
    <row r="483" spans="2:3" x14ac:dyDescent="0.2">
      <c r="B483">
        <f t="shared" si="347"/>
        <v>299</v>
      </c>
      <c r="C483">
        <v>0.50829999999999997</v>
      </c>
    </row>
    <row r="484" spans="2:3" x14ac:dyDescent="0.2">
      <c r="B484">
        <f t="shared" si="347"/>
        <v>300</v>
      </c>
      <c r="C484">
        <v>0.50770000000000004</v>
      </c>
    </row>
    <row r="485" spans="2:3" x14ac:dyDescent="0.2">
      <c r="B485">
        <f t="shared" si="347"/>
        <v>301</v>
      </c>
      <c r="C485">
        <v>0.50719999999999998</v>
      </c>
    </row>
    <row r="486" spans="2:3" x14ac:dyDescent="0.2">
      <c r="B486">
        <f t="shared" si="347"/>
        <v>302</v>
      </c>
      <c r="C486">
        <v>0.50670000000000004</v>
      </c>
    </row>
    <row r="487" spans="2:3" x14ac:dyDescent="0.2">
      <c r="B487">
        <f t="shared" si="347"/>
        <v>303</v>
      </c>
      <c r="C487">
        <v>0.50619999999999998</v>
      </c>
    </row>
    <row r="488" spans="2:3" x14ac:dyDescent="0.2">
      <c r="B488">
        <f t="shared" si="347"/>
        <v>304</v>
      </c>
      <c r="C488">
        <v>0.50570000000000004</v>
      </c>
    </row>
    <row r="489" spans="2:3" x14ac:dyDescent="0.2">
      <c r="B489">
        <f t="shared" si="347"/>
        <v>305</v>
      </c>
      <c r="C489">
        <v>0.50529999999999997</v>
      </c>
    </row>
    <row r="490" spans="2:3" x14ac:dyDescent="0.2">
      <c r="B490">
        <f t="shared" si="347"/>
        <v>306</v>
      </c>
      <c r="C490">
        <v>0.50470000000000004</v>
      </c>
    </row>
    <row r="491" spans="2:3" x14ac:dyDescent="0.2">
      <c r="B491">
        <f t="shared" si="347"/>
        <v>307</v>
      </c>
      <c r="C491">
        <v>0.50429999999999997</v>
      </c>
    </row>
    <row r="492" spans="2:3" x14ac:dyDescent="0.2">
      <c r="B492">
        <f t="shared" si="347"/>
        <v>308</v>
      </c>
      <c r="C492">
        <v>0.50370000000000004</v>
      </c>
    </row>
    <row r="493" spans="2:3" x14ac:dyDescent="0.2">
      <c r="B493">
        <f t="shared" si="347"/>
        <v>309</v>
      </c>
      <c r="C493">
        <v>0.50319999999999998</v>
      </c>
    </row>
    <row r="494" spans="2:3" x14ac:dyDescent="0.2">
      <c r="B494">
        <f t="shared" si="347"/>
        <v>310</v>
      </c>
      <c r="C494">
        <v>0.50270000000000004</v>
      </c>
    </row>
    <row r="495" spans="2:3" x14ac:dyDescent="0.2">
      <c r="B495">
        <f t="shared" si="347"/>
        <v>311</v>
      </c>
      <c r="C495">
        <v>0.50219999999999998</v>
      </c>
    </row>
    <row r="496" spans="2:3" x14ac:dyDescent="0.2">
      <c r="B496">
        <f t="shared" si="347"/>
        <v>312</v>
      </c>
      <c r="C496">
        <v>0.50170000000000003</v>
      </c>
    </row>
    <row r="497" spans="2:3" x14ac:dyDescent="0.2">
      <c r="B497">
        <f t="shared" si="347"/>
        <v>313</v>
      </c>
      <c r="C497">
        <v>0.50129999999999997</v>
      </c>
    </row>
    <row r="498" spans="2:3" x14ac:dyDescent="0.2">
      <c r="B498">
        <f t="shared" si="347"/>
        <v>314</v>
      </c>
      <c r="C498">
        <v>0.50070000000000003</v>
      </c>
    </row>
    <row r="499" spans="2:3" x14ac:dyDescent="0.2">
      <c r="B499">
        <f t="shared" si="347"/>
        <v>315</v>
      </c>
      <c r="C499">
        <v>0.50019999999999998</v>
      </c>
    </row>
    <row r="500" spans="2:3" x14ac:dyDescent="0.2">
      <c r="B500">
        <f t="shared" si="347"/>
        <v>316</v>
      </c>
      <c r="C500">
        <v>0.49980000000000002</v>
      </c>
    </row>
    <row r="501" spans="2:3" x14ac:dyDescent="0.2">
      <c r="B501">
        <f t="shared" si="347"/>
        <v>317</v>
      </c>
      <c r="C501">
        <v>0.49919999999999998</v>
      </c>
    </row>
    <row r="502" spans="2:3" x14ac:dyDescent="0.2">
      <c r="B502">
        <f t="shared" si="347"/>
        <v>318</v>
      </c>
      <c r="C502">
        <v>0.49880000000000002</v>
      </c>
    </row>
    <row r="503" spans="2:3" x14ac:dyDescent="0.2">
      <c r="B503">
        <f t="shared" si="347"/>
        <v>319</v>
      </c>
      <c r="C503">
        <v>0.49819999999999998</v>
      </c>
    </row>
    <row r="504" spans="2:3" x14ac:dyDescent="0.2">
      <c r="B504">
        <f t="shared" si="347"/>
        <v>320</v>
      </c>
      <c r="C504">
        <v>0.49780000000000002</v>
      </c>
    </row>
    <row r="505" spans="2:3" x14ac:dyDescent="0.2">
      <c r="B505">
        <f t="shared" si="347"/>
        <v>321</v>
      </c>
      <c r="C505">
        <v>0.49730000000000002</v>
      </c>
    </row>
    <row r="506" spans="2:3" x14ac:dyDescent="0.2">
      <c r="B506">
        <f t="shared" si="347"/>
        <v>322</v>
      </c>
      <c r="C506">
        <v>0.49680000000000002</v>
      </c>
    </row>
    <row r="507" spans="2:3" x14ac:dyDescent="0.2">
      <c r="B507">
        <f t="shared" si="347"/>
        <v>323</v>
      </c>
      <c r="C507">
        <v>0.49640000000000001</v>
      </c>
    </row>
    <row r="508" spans="2:3" x14ac:dyDescent="0.2">
      <c r="B508">
        <f t="shared" si="347"/>
        <v>324</v>
      </c>
      <c r="C508">
        <v>0.49590000000000001</v>
      </c>
    </row>
    <row r="509" spans="2:3" x14ac:dyDescent="0.2">
      <c r="B509">
        <f t="shared" si="347"/>
        <v>325</v>
      </c>
      <c r="C509">
        <v>0.4955</v>
      </c>
    </row>
    <row r="510" spans="2:3" x14ac:dyDescent="0.2">
      <c r="B510">
        <f t="shared" si="347"/>
        <v>326</v>
      </c>
      <c r="C510">
        <v>0.495</v>
      </c>
    </row>
    <row r="511" spans="2:3" x14ac:dyDescent="0.2">
      <c r="B511">
        <f t="shared" si="347"/>
        <v>327</v>
      </c>
      <c r="C511">
        <v>0.49459999999999998</v>
      </c>
    </row>
    <row r="512" spans="2:3" x14ac:dyDescent="0.2">
      <c r="B512">
        <f t="shared" si="347"/>
        <v>328</v>
      </c>
      <c r="C512">
        <v>0.49409999999999998</v>
      </c>
    </row>
    <row r="513" spans="2:3" x14ac:dyDescent="0.2">
      <c r="B513">
        <f t="shared" si="347"/>
        <v>329</v>
      </c>
      <c r="C513">
        <v>0.49370000000000003</v>
      </c>
    </row>
    <row r="514" spans="2:3" x14ac:dyDescent="0.2">
      <c r="B514">
        <f t="shared" si="347"/>
        <v>330</v>
      </c>
      <c r="C514">
        <v>0.49320000000000003</v>
      </c>
    </row>
    <row r="515" spans="2:3" x14ac:dyDescent="0.2">
      <c r="B515">
        <f t="shared" si="347"/>
        <v>331</v>
      </c>
      <c r="C515">
        <v>0.49280000000000002</v>
      </c>
    </row>
    <row r="516" spans="2:3" x14ac:dyDescent="0.2">
      <c r="B516">
        <f t="shared" si="347"/>
        <v>332</v>
      </c>
      <c r="C516">
        <v>0.4924</v>
      </c>
    </row>
    <row r="517" spans="2:3" x14ac:dyDescent="0.2">
      <c r="B517">
        <f t="shared" si="347"/>
        <v>333</v>
      </c>
      <c r="C517">
        <v>0.4919</v>
      </c>
    </row>
    <row r="518" spans="2:3" x14ac:dyDescent="0.2">
      <c r="B518">
        <f t="shared" si="347"/>
        <v>334</v>
      </c>
      <c r="C518">
        <v>0.4914</v>
      </c>
    </row>
    <row r="519" spans="2:3" x14ac:dyDescent="0.2">
      <c r="B519">
        <f t="shared" si="347"/>
        <v>335</v>
      </c>
      <c r="C519">
        <v>0.4909</v>
      </c>
    </row>
    <row r="520" spans="2:3" x14ac:dyDescent="0.2">
      <c r="B520">
        <f t="shared" si="347"/>
        <v>336</v>
      </c>
      <c r="C520">
        <v>0.49049999999999999</v>
      </c>
    </row>
    <row r="521" spans="2:3" x14ac:dyDescent="0.2">
      <c r="B521">
        <f t="shared" si="347"/>
        <v>337</v>
      </c>
      <c r="C521">
        <v>0.49009999999999998</v>
      </c>
    </row>
    <row r="522" spans="2:3" x14ac:dyDescent="0.2">
      <c r="B522">
        <f t="shared" si="347"/>
        <v>338</v>
      </c>
      <c r="C522">
        <v>0.48959999999999998</v>
      </c>
    </row>
    <row r="523" spans="2:3" x14ac:dyDescent="0.2">
      <c r="B523">
        <f t="shared" si="347"/>
        <v>339</v>
      </c>
      <c r="C523">
        <v>0.48909999999999998</v>
      </c>
    </row>
    <row r="524" spans="2:3" x14ac:dyDescent="0.2">
      <c r="B524">
        <f t="shared" si="347"/>
        <v>340</v>
      </c>
      <c r="C524">
        <v>0.48870000000000002</v>
      </c>
    </row>
    <row r="525" spans="2:3" x14ac:dyDescent="0.2">
      <c r="B525">
        <f t="shared" si="347"/>
        <v>341</v>
      </c>
      <c r="C525">
        <v>0.48830000000000001</v>
      </c>
    </row>
    <row r="526" spans="2:3" x14ac:dyDescent="0.2">
      <c r="B526">
        <f t="shared" si="347"/>
        <v>342</v>
      </c>
      <c r="C526">
        <v>0.48780000000000001</v>
      </c>
    </row>
    <row r="527" spans="2:3" x14ac:dyDescent="0.2">
      <c r="B527">
        <f t="shared" si="347"/>
        <v>343</v>
      </c>
      <c r="C527">
        <v>0.4874</v>
      </c>
    </row>
    <row r="528" spans="2:3" x14ac:dyDescent="0.2">
      <c r="B528">
        <f t="shared" si="347"/>
        <v>344</v>
      </c>
      <c r="C528">
        <v>0.48699999999999999</v>
      </c>
    </row>
    <row r="529" spans="2:3" x14ac:dyDescent="0.2">
      <c r="B529">
        <f t="shared" si="347"/>
        <v>345</v>
      </c>
      <c r="C529">
        <v>0.48659999999999998</v>
      </c>
    </row>
    <row r="530" spans="2:3" x14ac:dyDescent="0.2">
      <c r="B530">
        <f t="shared" si="347"/>
        <v>346</v>
      </c>
      <c r="C530">
        <v>0.48620000000000002</v>
      </c>
    </row>
    <row r="531" spans="2:3" x14ac:dyDescent="0.2">
      <c r="B531">
        <f t="shared" si="347"/>
        <v>347</v>
      </c>
      <c r="C531">
        <v>0.48580000000000001</v>
      </c>
    </row>
    <row r="532" spans="2:3" x14ac:dyDescent="0.2">
      <c r="B532">
        <f t="shared" ref="B532:B546" si="348">B531+1</f>
        <v>348</v>
      </c>
      <c r="C532">
        <v>0.4854</v>
      </c>
    </row>
    <row r="533" spans="2:3" x14ac:dyDescent="0.2">
      <c r="B533">
        <f t="shared" si="348"/>
        <v>349</v>
      </c>
      <c r="C533">
        <v>0.48499999999999999</v>
      </c>
    </row>
    <row r="534" spans="2:3" x14ac:dyDescent="0.2">
      <c r="B534">
        <f t="shared" si="348"/>
        <v>350</v>
      </c>
      <c r="C534">
        <v>0.48449999999999999</v>
      </c>
    </row>
    <row r="535" spans="2:3" x14ac:dyDescent="0.2">
      <c r="B535">
        <f t="shared" si="348"/>
        <v>351</v>
      </c>
      <c r="C535">
        <v>0.48409999999999997</v>
      </c>
    </row>
    <row r="536" spans="2:3" x14ac:dyDescent="0.2">
      <c r="B536">
        <f t="shared" si="348"/>
        <v>352</v>
      </c>
      <c r="C536">
        <v>0.48370000000000002</v>
      </c>
    </row>
    <row r="537" spans="2:3" x14ac:dyDescent="0.2">
      <c r="B537">
        <f t="shared" si="348"/>
        <v>353</v>
      </c>
      <c r="C537">
        <v>0.48330000000000001</v>
      </c>
    </row>
    <row r="538" spans="2:3" x14ac:dyDescent="0.2">
      <c r="B538">
        <f t="shared" si="348"/>
        <v>354</v>
      </c>
      <c r="C538">
        <v>0.4829</v>
      </c>
    </row>
    <row r="539" spans="2:3" x14ac:dyDescent="0.2">
      <c r="B539">
        <f t="shared" si="348"/>
        <v>355</v>
      </c>
      <c r="C539">
        <v>0.48249999999999998</v>
      </c>
    </row>
    <row r="540" spans="2:3" x14ac:dyDescent="0.2">
      <c r="B540">
        <f t="shared" si="348"/>
        <v>356</v>
      </c>
      <c r="C540">
        <v>0.48209999999999997</v>
      </c>
    </row>
    <row r="541" spans="2:3" x14ac:dyDescent="0.2">
      <c r="B541">
        <f t="shared" si="348"/>
        <v>357</v>
      </c>
      <c r="C541">
        <v>0.48170000000000002</v>
      </c>
    </row>
    <row r="542" spans="2:3" x14ac:dyDescent="0.2">
      <c r="B542">
        <f t="shared" si="348"/>
        <v>358</v>
      </c>
      <c r="C542">
        <v>0.48130000000000001</v>
      </c>
    </row>
    <row r="543" spans="2:3" x14ac:dyDescent="0.2">
      <c r="B543">
        <f t="shared" si="348"/>
        <v>359</v>
      </c>
      <c r="C543">
        <v>0.48089999999999999</v>
      </c>
    </row>
    <row r="544" spans="2:3" x14ac:dyDescent="0.2">
      <c r="B544">
        <f t="shared" si="348"/>
        <v>360</v>
      </c>
      <c r="C544">
        <v>0.48049999999999998</v>
      </c>
    </row>
    <row r="545" spans="2:3" x14ac:dyDescent="0.2">
      <c r="B545">
        <f t="shared" si="348"/>
        <v>361</v>
      </c>
      <c r="C545">
        <v>0.48010000000000003</v>
      </c>
    </row>
    <row r="546" spans="2:3" x14ac:dyDescent="0.2">
      <c r="B546">
        <f t="shared" si="348"/>
        <v>362</v>
      </c>
      <c r="C546">
        <v>0.47960000000000003</v>
      </c>
    </row>
  </sheetData>
  <sheetProtection sheet="1" objects="1" scenarios="1"/>
  <sortState xmlns:xlrd2="http://schemas.microsoft.com/office/spreadsheetml/2017/richdata2" ref="A140:E150">
    <sortCondition ref="D140:D150"/>
  </sortState>
  <mergeCells count="12">
    <mergeCell ref="B2:H4"/>
    <mergeCell ref="N2:S2"/>
    <mergeCell ref="U2:Z2"/>
    <mergeCell ref="N3:S3"/>
    <mergeCell ref="U3:Z3"/>
    <mergeCell ref="AP4:AP7"/>
    <mergeCell ref="M5:AB5"/>
    <mergeCell ref="AX5:BM5"/>
    <mergeCell ref="N269:S269"/>
    <mergeCell ref="N270:S270"/>
    <mergeCell ref="AO4:AO7"/>
    <mergeCell ref="AQ4:AQ7"/>
  </mergeCells>
  <conditionalFormatting sqref="B9:B267">
    <cfRule type="expression" dxfId="72" priority="231">
      <formula>$A9="*"</formula>
    </cfRule>
  </conditionalFormatting>
  <conditionalFormatting sqref="D9:D20">
    <cfRule type="cellIs" dxfId="71" priority="107" operator="notBetween">
      <formula>$B$8+0.5</formula>
      <formula>0</formula>
    </cfRule>
  </conditionalFormatting>
  <conditionalFormatting sqref="D22:D33">
    <cfRule type="cellIs" dxfId="70" priority="106" operator="notBetween">
      <formula>$B$21+0.5</formula>
      <formula>$B$8+0.6</formula>
    </cfRule>
  </conditionalFormatting>
  <conditionalFormatting sqref="D35:D51">
    <cfRule type="cellIs" dxfId="69" priority="105" operator="notBetween">
      <formula>$B$34+0.5</formula>
      <formula>$B$21+0.6</formula>
    </cfRule>
  </conditionalFormatting>
  <conditionalFormatting sqref="D53:D76">
    <cfRule type="cellIs" dxfId="68" priority="104" operator="notBetween">
      <formula>$B$52+0.5</formula>
      <formula>$B$34+0.6</formula>
    </cfRule>
  </conditionalFormatting>
  <conditionalFormatting sqref="D78:D126">
    <cfRule type="cellIs" dxfId="67" priority="103" operator="notBetween">
      <formula>$B$77+0.5</formula>
      <formula>$B$52+0.6</formula>
    </cfRule>
  </conditionalFormatting>
  <conditionalFormatting sqref="D128:D163">
    <cfRule type="cellIs" dxfId="66" priority="102" operator="notBetween">
      <formula>$B$127+0.5</formula>
      <formula>$B$77+0.6</formula>
    </cfRule>
  </conditionalFormatting>
  <conditionalFormatting sqref="D165:D193">
    <cfRule type="cellIs" dxfId="65" priority="101" operator="notBetween">
      <formula>$B$164+0.5</formula>
      <formula>$B$127+0.6</formula>
    </cfRule>
  </conditionalFormatting>
  <conditionalFormatting sqref="D195:D218">
    <cfRule type="cellIs" dxfId="64" priority="100" operator="notBetween">
      <formula>$B$194+0.5</formula>
      <formula>$B$164+0.6</formula>
    </cfRule>
  </conditionalFormatting>
  <conditionalFormatting sqref="D220:D240">
    <cfRule type="cellIs" dxfId="63" priority="99" operator="notBetween">
      <formula>$B$219+0.5</formula>
      <formula>$B$194+0.6</formula>
    </cfRule>
  </conditionalFormatting>
  <conditionalFormatting sqref="D242:D254">
    <cfRule type="cellIs" dxfId="62" priority="98" operator="notBetween">
      <formula>$B$241+0.5</formula>
      <formula>$B$219+0.6</formula>
    </cfRule>
  </conditionalFormatting>
  <conditionalFormatting sqref="D256:D267">
    <cfRule type="cellIs" dxfId="61" priority="97" operator="lessThanOrEqual">
      <formula>$B$241+0.6</formula>
    </cfRule>
  </conditionalFormatting>
  <conditionalFormatting sqref="H9:H20">
    <cfRule type="top10" dxfId="60" priority="233" rank="5"/>
  </conditionalFormatting>
  <conditionalFormatting sqref="H22:H33">
    <cfRule type="top10" dxfId="59" priority="226" rank="5"/>
  </conditionalFormatting>
  <conditionalFormatting sqref="H35:H51">
    <cfRule type="top10" dxfId="58" priority="230" rank="5"/>
  </conditionalFormatting>
  <conditionalFormatting sqref="H53:H76">
    <cfRule type="top10" dxfId="57" priority="228" rank="5"/>
  </conditionalFormatting>
  <conditionalFormatting sqref="H78:H126">
    <cfRule type="top10" dxfId="56" priority="220" rank="5"/>
  </conditionalFormatting>
  <conditionalFormatting sqref="H128:H163">
    <cfRule type="top10" dxfId="55" priority="217" rank="5"/>
  </conditionalFormatting>
  <conditionalFormatting sqref="H165:H193">
    <cfRule type="top10" dxfId="54" priority="215" rank="5"/>
  </conditionalFormatting>
  <conditionalFormatting sqref="H195:H218">
    <cfRule type="top10" dxfId="53" priority="213" rank="5"/>
  </conditionalFormatting>
  <conditionalFormatting sqref="H220:H240">
    <cfRule type="top10" dxfId="52" priority="209" rank="5"/>
  </conditionalFormatting>
  <conditionalFormatting sqref="H242:H254">
    <cfRule type="top10" dxfId="51" priority="206" rank="5"/>
  </conditionalFormatting>
  <conditionalFormatting sqref="H256:H267">
    <cfRule type="top10" dxfId="50" priority="203" rank="5"/>
  </conditionalFormatting>
  <conditionalFormatting sqref="I9:I126">
    <cfRule type="top10" dxfId="49" priority="89" rank="1"/>
  </conditionalFormatting>
  <conditionalFormatting sqref="I128:I269">
    <cfRule type="top10" dxfId="48" priority="1" rank="1"/>
  </conditionalFormatting>
  <conditionalFormatting sqref="M36:O38">
    <cfRule type="expression" dxfId="47" priority="18">
      <formula>AND(AX36&lt;&gt;"",AX36&lt;&gt;0)</formula>
    </cfRule>
  </conditionalFormatting>
  <conditionalFormatting sqref="M54:O61">
    <cfRule type="expression" dxfId="46" priority="17">
      <formula>AND(AX54&lt;&gt;"",AX54&lt;&gt;0)</formula>
    </cfRule>
  </conditionalFormatting>
  <conditionalFormatting sqref="M79:O88">
    <cfRule type="expression" dxfId="45" priority="16">
      <formula>AND(AX79&lt;&gt;"",AX79&lt;&gt;0)</formula>
    </cfRule>
  </conditionalFormatting>
  <conditionalFormatting sqref="M166:O173">
    <cfRule type="expression" dxfId="44" priority="14">
      <formula>AND(AX166&lt;&gt;"",AX166&lt;&gt;0)</formula>
    </cfRule>
  </conditionalFormatting>
  <conditionalFormatting sqref="M221:O222">
    <cfRule type="expression" dxfId="43" priority="12">
      <formula>AND(AX221&lt;&gt;"",AX221&lt;&gt;0)</formula>
    </cfRule>
  </conditionalFormatting>
  <conditionalFormatting sqref="M9:AB20 M22:AB33 M35:AB51 M53:AB76 M78:AB126 M128:AB163 M165:AB193 M220:AB240 M242:AB254 M256:AB267">
    <cfRule type="expression" dxfId="42" priority="30">
      <formula>AND(AX9&lt;&gt;"",AX9&lt;&gt;0)</formula>
    </cfRule>
  </conditionalFormatting>
  <conditionalFormatting sqref="M195:AB218">
    <cfRule type="expression" dxfId="41" priority="13">
      <formula>AND(AX195&lt;&gt;"",AX195&lt;&gt;0)</formula>
    </cfRule>
  </conditionalFormatting>
  <conditionalFormatting sqref="N128:O128">
    <cfRule type="expression" dxfId="40" priority="15">
      <formula>AND(AY128&lt;&gt;"",AY128&lt;&gt;0)</formula>
    </cfRule>
  </conditionalFormatting>
  <pageMargins left="0.61" right="0.5" top="1" bottom="1" header="0.5" footer="0.5"/>
  <pageSetup orientation="landscape" r:id="rId1"/>
  <rowBreaks count="6" manualBreakCount="6">
    <brk id="33" min="1" max="19" man="1"/>
    <brk id="67" min="1" max="19" man="1"/>
    <brk id="119" min="1" max="19" man="1"/>
    <brk id="171" min="1" max="19" man="1"/>
    <brk id="215" min="1" max="19" man="1"/>
    <brk id="254" min="1" max="19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79"/>
  <sheetViews>
    <sheetView topLeftCell="A136" workbookViewId="0">
      <selection activeCell="I151" sqref="I151:L155"/>
    </sheetView>
  </sheetViews>
  <sheetFormatPr defaultColWidth="8.85546875" defaultRowHeight="12.75" x14ac:dyDescent="0.2"/>
  <cols>
    <col min="1" max="1" width="17.7109375" bestFit="1" customWidth="1"/>
    <col min="2" max="2" width="14.7109375" style="2" bestFit="1" customWidth="1"/>
    <col min="3" max="3" width="6" bestFit="1" customWidth="1"/>
    <col min="4" max="4" width="5.85546875" bestFit="1" customWidth="1"/>
    <col min="5" max="5" width="6.28515625" bestFit="1" customWidth="1"/>
    <col min="6" max="6" width="5.28515625" bestFit="1" customWidth="1"/>
    <col min="7" max="7" width="6.7109375" bestFit="1" customWidth="1"/>
    <col min="8" max="8" width="5" customWidth="1"/>
    <col min="9" max="9" width="4" customWidth="1"/>
    <col min="10" max="10" width="18.85546875" style="2" customWidth="1"/>
    <col min="11" max="11" width="18.42578125" customWidth="1"/>
    <col min="12" max="12" width="4" bestFit="1" customWidth="1"/>
  </cols>
  <sheetData>
    <row r="1" spans="1:12" x14ac:dyDescent="0.2">
      <c r="A1">
        <v>97</v>
      </c>
      <c r="B1" s="2" t="s">
        <v>9</v>
      </c>
      <c r="C1" t="s">
        <v>14</v>
      </c>
      <c r="D1" t="s">
        <v>16</v>
      </c>
      <c r="E1" t="s">
        <v>15</v>
      </c>
      <c r="F1" t="s">
        <v>17</v>
      </c>
      <c r="G1" t="s">
        <v>18</v>
      </c>
      <c r="J1" s="2">
        <f>A1</f>
        <v>97</v>
      </c>
    </row>
    <row r="2" spans="1:12" x14ac:dyDescent="0.2">
      <c r="A2" t="s">
        <v>310</v>
      </c>
      <c r="B2" s="2" t="s">
        <v>45</v>
      </c>
      <c r="C2">
        <v>93.7</v>
      </c>
      <c r="D2">
        <v>100</v>
      </c>
      <c r="E2">
        <v>70</v>
      </c>
      <c r="F2">
        <v>170</v>
      </c>
      <c r="G2">
        <v>340</v>
      </c>
      <c r="I2">
        <v>5</v>
      </c>
      <c r="J2" s="2" t="str">
        <f t="shared" ref="J2:J6" si="0">A2</f>
        <v>Adamaris Sanchez</v>
      </c>
      <c r="K2" t="str">
        <f t="shared" ref="K2:K6" si="1">B2</f>
        <v>Lexington</v>
      </c>
    </row>
    <row r="3" spans="1:12" x14ac:dyDescent="0.2">
      <c r="A3" t="s">
        <v>326</v>
      </c>
      <c r="B3" s="2" t="s">
        <v>109</v>
      </c>
      <c r="C3">
        <v>94.5</v>
      </c>
      <c r="D3">
        <v>115</v>
      </c>
      <c r="E3">
        <v>65</v>
      </c>
      <c r="F3">
        <v>205</v>
      </c>
      <c r="G3">
        <v>385</v>
      </c>
      <c r="I3">
        <v>4</v>
      </c>
      <c r="J3" s="2" t="str">
        <f t="shared" si="0"/>
        <v>Alexis Kyle</v>
      </c>
      <c r="K3" t="str">
        <f t="shared" si="1"/>
        <v>Papio</v>
      </c>
    </row>
    <row r="4" spans="1:12" x14ac:dyDescent="0.2">
      <c r="A4" t="s">
        <v>68</v>
      </c>
      <c r="B4" s="2" t="s">
        <v>45</v>
      </c>
      <c r="C4" s="78">
        <v>95.1</v>
      </c>
      <c r="D4">
        <v>115</v>
      </c>
      <c r="E4">
        <v>80</v>
      </c>
      <c r="F4">
        <v>205</v>
      </c>
      <c r="G4">
        <v>400</v>
      </c>
      <c r="I4">
        <v>3</v>
      </c>
      <c r="J4" s="2" t="str">
        <f t="shared" si="0"/>
        <v>Sindy Morales</v>
      </c>
      <c r="K4" t="str">
        <f t="shared" si="1"/>
        <v>Lexington</v>
      </c>
    </row>
    <row r="5" spans="1:12" x14ac:dyDescent="0.2">
      <c r="A5" t="s">
        <v>287</v>
      </c>
      <c r="B5" s="2" t="s">
        <v>288</v>
      </c>
      <c r="C5" s="78">
        <v>95.3</v>
      </c>
      <c r="D5">
        <v>125</v>
      </c>
      <c r="E5">
        <v>75</v>
      </c>
      <c r="F5">
        <v>210</v>
      </c>
      <c r="G5">
        <v>410</v>
      </c>
      <c r="I5">
        <v>2</v>
      </c>
      <c r="J5" s="2" t="str">
        <f t="shared" si="0"/>
        <v>Manserrat Gonzalez</v>
      </c>
      <c r="K5" t="str">
        <f t="shared" si="1"/>
        <v>Columbus</v>
      </c>
    </row>
    <row r="6" spans="1:12" x14ac:dyDescent="0.2">
      <c r="A6" t="s">
        <v>176</v>
      </c>
      <c r="B6" s="2" t="s">
        <v>44</v>
      </c>
      <c r="C6">
        <v>96.6</v>
      </c>
      <c r="D6">
        <v>175</v>
      </c>
      <c r="E6">
        <v>80</v>
      </c>
      <c r="F6">
        <v>190</v>
      </c>
      <c r="G6">
        <v>445</v>
      </c>
      <c r="I6">
        <v>1</v>
      </c>
      <c r="J6" s="2" t="str">
        <f t="shared" si="0"/>
        <v>Corbett Lanum</v>
      </c>
      <c r="K6" t="str">
        <f t="shared" si="1"/>
        <v>Brownell Talbot</v>
      </c>
      <c r="L6">
        <f>G6</f>
        <v>445</v>
      </c>
    </row>
    <row r="7" spans="1:12" x14ac:dyDescent="0.2">
      <c r="A7" t="s">
        <v>177</v>
      </c>
      <c r="B7" s="2" t="s">
        <v>109</v>
      </c>
      <c r="C7">
        <v>93.1</v>
      </c>
      <c r="D7">
        <v>115</v>
      </c>
      <c r="E7">
        <v>70</v>
      </c>
      <c r="F7">
        <v>145</v>
      </c>
      <c r="G7">
        <v>330</v>
      </c>
    </row>
    <row r="8" spans="1:12" x14ac:dyDescent="0.2">
      <c r="A8" t="s">
        <v>180</v>
      </c>
      <c r="B8" s="2" t="s">
        <v>308</v>
      </c>
      <c r="C8">
        <v>93.4</v>
      </c>
      <c r="D8">
        <v>110</v>
      </c>
      <c r="E8">
        <v>55</v>
      </c>
      <c r="F8">
        <v>155</v>
      </c>
      <c r="G8">
        <v>320</v>
      </c>
    </row>
    <row r="9" spans="1:12" x14ac:dyDescent="0.2">
      <c r="A9" t="s">
        <v>323</v>
      </c>
      <c r="B9" s="2" t="s">
        <v>57</v>
      </c>
      <c r="C9" s="78">
        <v>86.5</v>
      </c>
      <c r="D9">
        <v>115</v>
      </c>
      <c r="E9">
        <v>0</v>
      </c>
      <c r="F9">
        <v>140</v>
      </c>
      <c r="G9">
        <v>255</v>
      </c>
    </row>
    <row r="10" spans="1:12" x14ac:dyDescent="0.2">
      <c r="G10">
        <v>0</v>
      </c>
    </row>
    <row r="11" spans="1:12" x14ac:dyDescent="0.2">
      <c r="C11" s="78"/>
      <c r="G11">
        <v>0</v>
      </c>
    </row>
    <row r="12" spans="1:12" x14ac:dyDescent="0.2">
      <c r="G12">
        <v>0</v>
      </c>
    </row>
    <row r="13" spans="1:12" x14ac:dyDescent="0.2">
      <c r="C13" s="78"/>
      <c r="G13">
        <v>0</v>
      </c>
    </row>
    <row r="14" spans="1:12" x14ac:dyDescent="0.2">
      <c r="A14">
        <v>105</v>
      </c>
      <c r="B14" s="2" t="s">
        <v>9</v>
      </c>
      <c r="C14" t="s">
        <v>14</v>
      </c>
      <c r="D14" t="s">
        <v>16</v>
      </c>
      <c r="E14" t="s">
        <v>15</v>
      </c>
      <c r="F14" t="s">
        <v>17</v>
      </c>
      <c r="G14" t="s">
        <v>18</v>
      </c>
      <c r="J14" s="2">
        <f>A14</f>
        <v>105</v>
      </c>
    </row>
    <row r="15" spans="1:12" x14ac:dyDescent="0.2">
      <c r="A15" t="s">
        <v>197</v>
      </c>
      <c r="B15" s="2" t="s">
        <v>45</v>
      </c>
      <c r="C15">
        <v>100.6</v>
      </c>
      <c r="D15">
        <v>125</v>
      </c>
      <c r="E15">
        <v>65</v>
      </c>
      <c r="F15">
        <v>180</v>
      </c>
      <c r="G15">
        <v>370</v>
      </c>
      <c r="I15">
        <v>5</v>
      </c>
      <c r="J15" s="2" t="str">
        <f t="shared" ref="J15" si="2">A15</f>
        <v>Emmely Munoz</v>
      </c>
      <c r="K15" t="str">
        <f t="shared" ref="K15" si="3">B15</f>
        <v>Lexington</v>
      </c>
    </row>
    <row r="16" spans="1:12" x14ac:dyDescent="0.2">
      <c r="A16" t="s">
        <v>327</v>
      </c>
      <c r="B16" s="2" t="s">
        <v>109</v>
      </c>
      <c r="C16">
        <v>99.2</v>
      </c>
      <c r="D16">
        <v>135</v>
      </c>
      <c r="E16">
        <v>75</v>
      </c>
      <c r="F16">
        <v>170</v>
      </c>
      <c r="G16">
        <v>380</v>
      </c>
      <c r="I16">
        <v>4</v>
      </c>
      <c r="J16" s="2" t="str">
        <f t="shared" ref="J16:J19" si="4">A16</f>
        <v>Aleece Hiner</v>
      </c>
      <c r="K16" t="str">
        <f t="shared" ref="K16:K19" si="5">B16</f>
        <v>Papio</v>
      </c>
    </row>
    <row r="17" spans="1:12" x14ac:dyDescent="0.2">
      <c r="A17" t="s">
        <v>289</v>
      </c>
      <c r="B17" s="2" t="s">
        <v>288</v>
      </c>
      <c r="C17">
        <v>102.9</v>
      </c>
      <c r="D17">
        <v>205</v>
      </c>
      <c r="E17">
        <v>105</v>
      </c>
      <c r="F17">
        <v>220</v>
      </c>
      <c r="G17">
        <v>530</v>
      </c>
      <c r="I17">
        <v>3</v>
      </c>
      <c r="J17" s="2" t="str">
        <f t="shared" si="4"/>
        <v>Callei Perry</v>
      </c>
      <c r="K17" t="str">
        <f t="shared" si="5"/>
        <v>Columbus</v>
      </c>
    </row>
    <row r="18" spans="1:12" x14ac:dyDescent="0.2">
      <c r="A18" t="s">
        <v>178</v>
      </c>
      <c r="B18" s="2" t="s">
        <v>42</v>
      </c>
      <c r="C18">
        <v>104.6</v>
      </c>
      <c r="D18">
        <v>205</v>
      </c>
      <c r="E18">
        <v>75</v>
      </c>
      <c r="F18">
        <v>255</v>
      </c>
      <c r="G18">
        <v>535</v>
      </c>
      <c r="I18">
        <v>2</v>
      </c>
      <c r="J18" s="2" t="str">
        <f t="shared" si="4"/>
        <v>Paw Tha Say</v>
      </c>
      <c r="K18" t="str">
        <f t="shared" si="5"/>
        <v>Benson</v>
      </c>
    </row>
    <row r="19" spans="1:12" x14ac:dyDescent="0.2">
      <c r="A19" t="s">
        <v>179</v>
      </c>
      <c r="B19" s="2" t="s">
        <v>66</v>
      </c>
      <c r="C19">
        <v>101</v>
      </c>
      <c r="D19">
        <v>205</v>
      </c>
      <c r="E19">
        <v>110</v>
      </c>
      <c r="F19">
        <v>245</v>
      </c>
      <c r="G19">
        <v>560</v>
      </c>
      <c r="I19">
        <v>1</v>
      </c>
      <c r="J19" s="2" t="str">
        <f t="shared" si="4"/>
        <v>Angie Aguilar</v>
      </c>
      <c r="K19" t="str">
        <f t="shared" si="5"/>
        <v>Crete</v>
      </c>
      <c r="L19">
        <f>G19</f>
        <v>560</v>
      </c>
    </row>
    <row r="22" spans="1:12" x14ac:dyDescent="0.2">
      <c r="G22">
        <v>0</v>
      </c>
    </row>
    <row r="23" spans="1:12" x14ac:dyDescent="0.2">
      <c r="G23">
        <v>0</v>
      </c>
    </row>
    <row r="24" spans="1:12" x14ac:dyDescent="0.2">
      <c r="G24">
        <v>0</v>
      </c>
    </row>
    <row r="25" spans="1:12" x14ac:dyDescent="0.2">
      <c r="G25">
        <v>0</v>
      </c>
    </row>
    <row r="26" spans="1:12" x14ac:dyDescent="0.2">
      <c r="G26">
        <v>0</v>
      </c>
    </row>
    <row r="27" spans="1:12" x14ac:dyDescent="0.2">
      <c r="A27">
        <v>114</v>
      </c>
      <c r="B27" s="2" t="s">
        <v>9</v>
      </c>
      <c r="C27" t="s">
        <v>14</v>
      </c>
      <c r="D27" t="s">
        <v>16</v>
      </c>
      <c r="E27" t="s">
        <v>15</v>
      </c>
      <c r="F27" t="s">
        <v>17</v>
      </c>
      <c r="G27" t="s">
        <v>18</v>
      </c>
      <c r="J27" s="2">
        <f t="shared" ref="J27:J32" si="6">A27</f>
        <v>114</v>
      </c>
    </row>
    <row r="28" spans="1:12" x14ac:dyDescent="0.2">
      <c r="A28" t="s">
        <v>290</v>
      </c>
      <c r="B28" s="2" t="s">
        <v>288</v>
      </c>
      <c r="C28">
        <v>108</v>
      </c>
      <c r="D28">
        <v>160</v>
      </c>
      <c r="E28">
        <v>80</v>
      </c>
      <c r="F28">
        <v>215</v>
      </c>
      <c r="G28">
        <v>455</v>
      </c>
      <c r="I28">
        <v>5</v>
      </c>
      <c r="J28" s="2" t="str">
        <f t="shared" si="6"/>
        <v>Jersie Feik</v>
      </c>
      <c r="K28" t="str">
        <f t="shared" ref="K28:K32" si="7">B28</f>
        <v>Columbus</v>
      </c>
    </row>
    <row r="29" spans="1:12" x14ac:dyDescent="0.2">
      <c r="A29" t="s">
        <v>291</v>
      </c>
      <c r="B29" s="2" t="s">
        <v>288</v>
      </c>
      <c r="C29">
        <v>110.9</v>
      </c>
      <c r="D29">
        <v>160</v>
      </c>
      <c r="E29">
        <v>90</v>
      </c>
      <c r="F29">
        <v>225</v>
      </c>
      <c r="G29">
        <v>475</v>
      </c>
      <c r="I29">
        <v>4</v>
      </c>
      <c r="J29" s="2" t="str">
        <f t="shared" si="6"/>
        <v>Anna Ware</v>
      </c>
      <c r="K29" t="str">
        <f t="shared" si="7"/>
        <v>Columbus</v>
      </c>
    </row>
    <row r="30" spans="1:12" x14ac:dyDescent="0.2">
      <c r="A30" t="s">
        <v>285</v>
      </c>
      <c r="B30" s="2" t="s">
        <v>119</v>
      </c>
      <c r="C30">
        <v>112</v>
      </c>
      <c r="D30">
        <v>195</v>
      </c>
      <c r="E30">
        <v>115</v>
      </c>
      <c r="F30">
        <v>225</v>
      </c>
      <c r="G30">
        <v>535</v>
      </c>
      <c r="I30">
        <v>3</v>
      </c>
      <c r="J30" s="2" t="str">
        <f t="shared" si="6"/>
        <v xml:space="preserve">Cota Barmore </v>
      </c>
      <c r="K30" t="str">
        <f t="shared" si="7"/>
        <v>Bell East</v>
      </c>
    </row>
    <row r="31" spans="1:12" x14ac:dyDescent="0.2">
      <c r="A31" t="s">
        <v>304</v>
      </c>
      <c r="B31" s="2" t="s">
        <v>305</v>
      </c>
      <c r="C31">
        <v>112.7</v>
      </c>
      <c r="D31">
        <v>185</v>
      </c>
      <c r="E31">
        <v>110</v>
      </c>
      <c r="F31">
        <v>280</v>
      </c>
      <c r="G31">
        <v>575</v>
      </c>
      <c r="I31">
        <v>2</v>
      </c>
      <c r="J31" s="2" t="str">
        <f t="shared" si="6"/>
        <v>Holly Wilson</v>
      </c>
      <c r="K31" t="str">
        <f t="shared" si="7"/>
        <v>Cornerstone Christian</v>
      </c>
    </row>
    <row r="32" spans="1:12" x14ac:dyDescent="0.2">
      <c r="A32" t="s">
        <v>75</v>
      </c>
      <c r="B32" s="2" t="s">
        <v>109</v>
      </c>
      <c r="C32">
        <v>114.3</v>
      </c>
      <c r="D32">
        <v>260</v>
      </c>
      <c r="E32">
        <v>130</v>
      </c>
      <c r="F32">
        <v>270</v>
      </c>
      <c r="G32">
        <v>660</v>
      </c>
      <c r="I32">
        <v>1</v>
      </c>
      <c r="J32" s="2" t="str">
        <f t="shared" si="6"/>
        <v>Gabby Mancuso</v>
      </c>
      <c r="K32" t="str">
        <f t="shared" si="7"/>
        <v>Papio</v>
      </c>
      <c r="L32">
        <f>G32</f>
        <v>660</v>
      </c>
    </row>
    <row r="33" spans="1:11" x14ac:dyDescent="0.2">
      <c r="A33" t="s">
        <v>183</v>
      </c>
      <c r="B33" s="2" t="s">
        <v>308</v>
      </c>
      <c r="C33">
        <v>107.4</v>
      </c>
      <c r="D33">
        <v>120</v>
      </c>
      <c r="E33">
        <v>85</v>
      </c>
      <c r="F33">
        <v>225</v>
      </c>
      <c r="G33">
        <v>430</v>
      </c>
    </row>
    <row r="34" spans="1:11" x14ac:dyDescent="0.2">
      <c r="A34" t="s">
        <v>184</v>
      </c>
      <c r="B34" s="2" t="s">
        <v>109</v>
      </c>
      <c r="C34">
        <v>113</v>
      </c>
      <c r="D34">
        <v>150</v>
      </c>
      <c r="E34">
        <v>110</v>
      </c>
      <c r="F34">
        <v>170</v>
      </c>
      <c r="G34">
        <v>430</v>
      </c>
    </row>
    <row r="35" spans="1:11" x14ac:dyDescent="0.2">
      <c r="A35" t="s">
        <v>181</v>
      </c>
      <c r="B35" s="2" t="s">
        <v>45</v>
      </c>
      <c r="C35">
        <v>114.1</v>
      </c>
      <c r="D35">
        <v>135</v>
      </c>
      <c r="E35">
        <v>80</v>
      </c>
      <c r="F35">
        <v>215</v>
      </c>
      <c r="G35">
        <v>430</v>
      </c>
    </row>
    <row r="36" spans="1:11" x14ac:dyDescent="0.2">
      <c r="A36" t="s">
        <v>312</v>
      </c>
      <c r="B36" s="2" t="s">
        <v>45</v>
      </c>
      <c r="C36">
        <v>112.8</v>
      </c>
      <c r="D36">
        <v>115</v>
      </c>
      <c r="E36">
        <v>75</v>
      </c>
      <c r="F36">
        <v>175</v>
      </c>
      <c r="G36">
        <v>365</v>
      </c>
    </row>
    <row r="37" spans="1:11" x14ac:dyDescent="0.2">
      <c r="A37" t="s">
        <v>311</v>
      </c>
      <c r="B37" s="2" t="s">
        <v>45</v>
      </c>
      <c r="C37">
        <v>111</v>
      </c>
      <c r="D37">
        <v>110</v>
      </c>
      <c r="E37">
        <v>60</v>
      </c>
      <c r="F37">
        <v>150</v>
      </c>
      <c r="G37">
        <v>320</v>
      </c>
    </row>
    <row r="38" spans="1:11" x14ac:dyDescent="0.2">
      <c r="G38">
        <v>0</v>
      </c>
    </row>
    <row r="39" spans="1:11" x14ac:dyDescent="0.2">
      <c r="G39">
        <v>0</v>
      </c>
    </row>
    <row r="40" spans="1:11" x14ac:dyDescent="0.2">
      <c r="G40">
        <v>0</v>
      </c>
    </row>
    <row r="41" spans="1:11" x14ac:dyDescent="0.2">
      <c r="G41">
        <v>0</v>
      </c>
    </row>
    <row r="42" spans="1:11" x14ac:dyDescent="0.2">
      <c r="G42">
        <v>0</v>
      </c>
    </row>
    <row r="43" spans="1:11" x14ac:dyDescent="0.2">
      <c r="G43">
        <v>0</v>
      </c>
    </row>
    <row r="44" spans="1:11" x14ac:dyDescent="0.2">
      <c r="G44">
        <v>0</v>
      </c>
    </row>
    <row r="45" spans="1:11" x14ac:dyDescent="0.2">
      <c r="A45">
        <v>123</v>
      </c>
      <c r="B45" s="2" t="s">
        <v>9</v>
      </c>
      <c r="C45" t="s">
        <v>14</v>
      </c>
      <c r="D45" t="s">
        <v>16</v>
      </c>
      <c r="E45" t="s">
        <v>15</v>
      </c>
      <c r="F45" t="s">
        <v>17</v>
      </c>
      <c r="G45" t="s">
        <v>18</v>
      </c>
      <c r="J45" s="2">
        <f t="shared" ref="J45" si="8">A45</f>
        <v>123</v>
      </c>
    </row>
    <row r="46" spans="1:11" x14ac:dyDescent="0.2">
      <c r="A46" t="s">
        <v>293</v>
      </c>
      <c r="B46" s="2" t="s">
        <v>288</v>
      </c>
      <c r="C46">
        <v>123.4</v>
      </c>
      <c r="D46">
        <v>135</v>
      </c>
      <c r="E46">
        <v>80</v>
      </c>
      <c r="F46">
        <v>205</v>
      </c>
      <c r="G46">
        <v>420</v>
      </c>
      <c r="I46">
        <v>5</v>
      </c>
      <c r="J46" s="2" t="str">
        <f>A46</f>
        <v>Autumn Gerou</v>
      </c>
      <c r="K46" t="str">
        <f>B46</f>
        <v>Columbus</v>
      </c>
    </row>
    <row r="47" spans="1:11" x14ac:dyDescent="0.2">
      <c r="A47" t="s">
        <v>292</v>
      </c>
      <c r="B47" s="2" t="s">
        <v>288</v>
      </c>
      <c r="C47">
        <v>120.5</v>
      </c>
      <c r="D47">
        <v>195</v>
      </c>
      <c r="E47">
        <v>95</v>
      </c>
      <c r="F47">
        <v>170</v>
      </c>
      <c r="G47">
        <v>460</v>
      </c>
      <c r="I47">
        <v>4</v>
      </c>
      <c r="J47" s="2" t="str">
        <f>A47</f>
        <v>Isabella Jensen</v>
      </c>
      <c r="K47" t="str">
        <f>B47</f>
        <v>Columbus</v>
      </c>
    </row>
    <row r="48" spans="1:11" x14ac:dyDescent="0.2">
      <c r="A48" t="s">
        <v>182</v>
      </c>
      <c r="B48" s="2" t="s">
        <v>308</v>
      </c>
      <c r="C48">
        <v>118.2</v>
      </c>
      <c r="D48">
        <v>145</v>
      </c>
      <c r="E48">
        <v>75</v>
      </c>
      <c r="F48">
        <v>245</v>
      </c>
      <c r="G48">
        <v>465</v>
      </c>
      <c r="I48">
        <v>3</v>
      </c>
      <c r="J48" s="2" t="str">
        <f t="shared" ref="J48" si="9">A48</f>
        <v>Raygan Hoos</v>
      </c>
      <c r="K48" t="str">
        <f t="shared" ref="K48" si="10">B48</f>
        <v xml:space="preserve">Grand Island </v>
      </c>
    </row>
    <row r="49" spans="1:12" x14ac:dyDescent="0.2">
      <c r="A49" t="s">
        <v>294</v>
      </c>
      <c r="B49" s="2" t="s">
        <v>288</v>
      </c>
      <c r="C49">
        <v>123.2</v>
      </c>
      <c r="D49">
        <v>180</v>
      </c>
      <c r="E49">
        <v>100</v>
      </c>
      <c r="F49">
        <v>205</v>
      </c>
      <c r="G49">
        <v>485</v>
      </c>
      <c r="I49">
        <v>2</v>
      </c>
      <c r="J49" s="2" t="str">
        <f t="shared" ref="J49:J50" si="11">A49</f>
        <v>Sierra Albers</v>
      </c>
      <c r="K49" t="str">
        <f t="shared" ref="K49:K50" si="12">B49</f>
        <v>Columbus</v>
      </c>
    </row>
    <row r="50" spans="1:12" x14ac:dyDescent="0.2">
      <c r="A50" t="s">
        <v>96</v>
      </c>
      <c r="B50" s="2" t="s">
        <v>57</v>
      </c>
      <c r="C50">
        <v>119.5</v>
      </c>
      <c r="D50">
        <v>180</v>
      </c>
      <c r="E50">
        <v>120</v>
      </c>
      <c r="F50">
        <v>255</v>
      </c>
      <c r="G50">
        <v>555</v>
      </c>
      <c r="I50">
        <v>1</v>
      </c>
      <c r="J50" s="2" t="str">
        <f t="shared" si="11"/>
        <v>Abigail Dimmitt</v>
      </c>
      <c r="K50" t="str">
        <f t="shared" si="12"/>
        <v>North Platte</v>
      </c>
      <c r="L50">
        <f t="shared" ref="L50" si="13">G50</f>
        <v>555</v>
      </c>
    </row>
    <row r="51" spans="1:12" x14ac:dyDescent="0.2">
      <c r="A51" s="78" t="s">
        <v>313</v>
      </c>
      <c r="B51" s="66" t="s">
        <v>45</v>
      </c>
      <c r="C51">
        <v>120.6</v>
      </c>
      <c r="D51">
        <v>140</v>
      </c>
      <c r="E51">
        <v>70</v>
      </c>
      <c r="F51">
        <v>180</v>
      </c>
      <c r="G51">
        <v>390</v>
      </c>
    </row>
    <row r="57" spans="1:12" x14ac:dyDescent="0.2">
      <c r="G57">
        <v>0</v>
      </c>
    </row>
    <row r="58" spans="1:12" x14ac:dyDescent="0.2">
      <c r="G58">
        <v>0</v>
      </c>
    </row>
    <row r="59" spans="1:12" x14ac:dyDescent="0.2">
      <c r="G59">
        <v>0</v>
      </c>
    </row>
    <row r="60" spans="1:12" x14ac:dyDescent="0.2">
      <c r="G60">
        <v>0</v>
      </c>
    </row>
    <row r="61" spans="1:12" x14ac:dyDescent="0.2">
      <c r="G61">
        <v>0</v>
      </c>
    </row>
    <row r="62" spans="1:12" x14ac:dyDescent="0.2">
      <c r="G62">
        <v>0</v>
      </c>
    </row>
    <row r="63" spans="1:12" x14ac:dyDescent="0.2">
      <c r="G63">
        <v>0</v>
      </c>
    </row>
    <row r="64" spans="1:12" x14ac:dyDescent="0.2">
      <c r="G64">
        <v>0</v>
      </c>
    </row>
    <row r="65" spans="1:12" x14ac:dyDescent="0.2">
      <c r="G65">
        <v>0</v>
      </c>
    </row>
    <row r="66" spans="1:12" x14ac:dyDescent="0.2">
      <c r="G66">
        <v>0</v>
      </c>
    </row>
    <row r="67" spans="1:12" x14ac:dyDescent="0.2">
      <c r="G67">
        <v>0</v>
      </c>
    </row>
    <row r="68" spans="1:12" x14ac:dyDescent="0.2">
      <c r="G68">
        <v>0</v>
      </c>
    </row>
    <row r="69" spans="1:12" x14ac:dyDescent="0.2">
      <c r="G69">
        <v>0</v>
      </c>
    </row>
    <row r="70" spans="1:12" x14ac:dyDescent="0.2">
      <c r="A70">
        <v>132</v>
      </c>
      <c r="B70" s="2" t="s">
        <v>9</v>
      </c>
      <c r="C70" t="s">
        <v>14</v>
      </c>
      <c r="D70" t="s">
        <v>16</v>
      </c>
      <c r="E70" t="s">
        <v>15</v>
      </c>
      <c r="F70" t="s">
        <v>17</v>
      </c>
      <c r="G70" t="s">
        <v>18</v>
      </c>
      <c r="J70" s="2">
        <f t="shared" ref="J70:J75" si="14">A70</f>
        <v>132</v>
      </c>
    </row>
    <row r="71" spans="1:12" x14ac:dyDescent="0.2">
      <c r="A71" t="s">
        <v>187</v>
      </c>
      <c r="B71" s="2" t="s">
        <v>110</v>
      </c>
      <c r="C71">
        <v>127.8</v>
      </c>
      <c r="D71">
        <v>195</v>
      </c>
      <c r="E71">
        <v>105</v>
      </c>
      <c r="F71">
        <v>220</v>
      </c>
      <c r="G71">
        <v>520</v>
      </c>
      <c r="I71">
        <v>5</v>
      </c>
      <c r="J71" s="2" t="str">
        <f t="shared" si="14"/>
        <v>Kiley Aurich</v>
      </c>
      <c r="K71" t="str">
        <f t="shared" ref="K71:K75" si="15">B71</f>
        <v>Elkhorn</v>
      </c>
    </row>
    <row r="72" spans="1:12" x14ac:dyDescent="0.2">
      <c r="A72" t="s">
        <v>188</v>
      </c>
      <c r="B72" s="2" t="s">
        <v>66</v>
      </c>
      <c r="C72">
        <v>131.4</v>
      </c>
      <c r="D72">
        <v>205</v>
      </c>
      <c r="E72">
        <v>105</v>
      </c>
      <c r="F72">
        <v>215</v>
      </c>
      <c r="G72">
        <v>525</v>
      </c>
      <c r="I72">
        <v>4</v>
      </c>
      <c r="J72" s="2" t="str">
        <f t="shared" si="14"/>
        <v>Jazmine Morales</v>
      </c>
      <c r="K72" t="str">
        <f t="shared" si="15"/>
        <v>Crete</v>
      </c>
    </row>
    <row r="73" spans="1:12" x14ac:dyDescent="0.2">
      <c r="A73" t="s">
        <v>186</v>
      </c>
      <c r="B73" s="2" t="s">
        <v>110</v>
      </c>
      <c r="C73">
        <v>124.3</v>
      </c>
      <c r="D73">
        <v>200</v>
      </c>
      <c r="E73">
        <v>90</v>
      </c>
      <c r="F73">
        <v>235</v>
      </c>
      <c r="G73">
        <v>525.1</v>
      </c>
      <c r="I73">
        <v>3</v>
      </c>
      <c r="J73" s="2" t="str">
        <f t="shared" si="14"/>
        <v>Emily Cash</v>
      </c>
      <c r="K73" t="str">
        <f t="shared" si="15"/>
        <v>Elkhorn</v>
      </c>
    </row>
    <row r="74" spans="1:12" x14ac:dyDescent="0.2">
      <c r="A74" t="s">
        <v>67</v>
      </c>
      <c r="B74" s="2" t="s">
        <v>43</v>
      </c>
      <c r="C74">
        <v>130</v>
      </c>
      <c r="D74">
        <v>260</v>
      </c>
      <c r="E74">
        <v>120</v>
      </c>
      <c r="F74">
        <v>275</v>
      </c>
      <c r="G74">
        <v>655</v>
      </c>
      <c r="I74">
        <v>2</v>
      </c>
      <c r="J74" s="2" t="str">
        <f t="shared" si="14"/>
        <v>Ali Descoteaux</v>
      </c>
      <c r="K74" t="str">
        <f t="shared" si="15"/>
        <v>Skutt</v>
      </c>
    </row>
    <row r="75" spans="1:12" x14ac:dyDescent="0.2">
      <c r="A75" t="s">
        <v>295</v>
      </c>
      <c r="B75" s="2" t="s">
        <v>288</v>
      </c>
      <c r="C75">
        <v>128.5</v>
      </c>
      <c r="D75">
        <v>275</v>
      </c>
      <c r="E75">
        <v>145</v>
      </c>
      <c r="F75">
        <v>315</v>
      </c>
      <c r="G75">
        <v>735</v>
      </c>
      <c r="I75">
        <v>1</v>
      </c>
      <c r="J75" s="2" t="str">
        <f t="shared" si="14"/>
        <v>Calista Kumm</v>
      </c>
      <c r="K75" t="str">
        <f t="shared" si="15"/>
        <v>Columbus</v>
      </c>
      <c r="L75">
        <f>G75</f>
        <v>735</v>
      </c>
    </row>
    <row r="76" spans="1:12" x14ac:dyDescent="0.2">
      <c r="A76" t="s">
        <v>185</v>
      </c>
      <c r="B76" s="2" t="s">
        <v>42</v>
      </c>
      <c r="C76">
        <v>124.9</v>
      </c>
      <c r="D76">
        <v>165</v>
      </c>
      <c r="E76">
        <v>85</v>
      </c>
      <c r="F76">
        <v>200</v>
      </c>
      <c r="G76">
        <v>450</v>
      </c>
    </row>
    <row r="77" spans="1:12" x14ac:dyDescent="0.2">
      <c r="A77" t="s">
        <v>332</v>
      </c>
      <c r="B77" s="2" t="s">
        <v>279</v>
      </c>
      <c r="C77">
        <v>129.4</v>
      </c>
      <c r="D77">
        <v>135</v>
      </c>
      <c r="E77">
        <v>80</v>
      </c>
      <c r="F77">
        <v>205</v>
      </c>
      <c r="G77">
        <v>420</v>
      </c>
    </row>
    <row r="78" spans="1:12" x14ac:dyDescent="0.2">
      <c r="A78" t="s">
        <v>95</v>
      </c>
      <c r="B78" s="2" t="s">
        <v>57</v>
      </c>
      <c r="C78">
        <v>128.5</v>
      </c>
      <c r="D78">
        <v>140</v>
      </c>
      <c r="E78">
        <v>80</v>
      </c>
      <c r="F78">
        <v>180</v>
      </c>
      <c r="G78">
        <v>400</v>
      </c>
    </row>
    <row r="79" spans="1:12" x14ac:dyDescent="0.2">
      <c r="A79" t="s">
        <v>316</v>
      </c>
      <c r="B79" s="2" t="s">
        <v>45</v>
      </c>
      <c r="C79">
        <v>131.19999999999999</v>
      </c>
      <c r="D79">
        <v>140</v>
      </c>
      <c r="E79">
        <v>70</v>
      </c>
      <c r="F79">
        <v>175</v>
      </c>
      <c r="G79">
        <v>385</v>
      </c>
    </row>
    <row r="80" spans="1:12" x14ac:dyDescent="0.2">
      <c r="A80" t="s">
        <v>317</v>
      </c>
      <c r="B80" s="2" t="s">
        <v>45</v>
      </c>
      <c r="C80">
        <v>131.6</v>
      </c>
      <c r="D80">
        <v>150</v>
      </c>
      <c r="E80">
        <v>60</v>
      </c>
      <c r="F80">
        <v>170</v>
      </c>
      <c r="G80">
        <v>380</v>
      </c>
    </row>
    <row r="81" spans="1:12" x14ac:dyDescent="0.2">
      <c r="A81" t="s">
        <v>189</v>
      </c>
      <c r="B81" s="2" t="s">
        <v>57</v>
      </c>
      <c r="C81">
        <v>123.9</v>
      </c>
      <c r="D81">
        <v>0</v>
      </c>
      <c r="E81">
        <v>85</v>
      </c>
      <c r="F81">
        <v>205</v>
      </c>
      <c r="G81">
        <v>290</v>
      </c>
    </row>
    <row r="83" spans="1:12" x14ac:dyDescent="0.2">
      <c r="A83">
        <v>148</v>
      </c>
      <c r="B83" s="2" t="s">
        <v>9</v>
      </c>
      <c r="C83" t="s">
        <v>14</v>
      </c>
      <c r="D83" t="s">
        <v>16</v>
      </c>
      <c r="E83" t="s">
        <v>15</v>
      </c>
      <c r="F83" t="s">
        <v>17</v>
      </c>
      <c r="G83" t="s">
        <v>18</v>
      </c>
      <c r="J83" s="2">
        <f t="shared" ref="J83:J88" si="16">A83</f>
        <v>148</v>
      </c>
    </row>
    <row r="84" spans="1:12" x14ac:dyDescent="0.2">
      <c r="A84" t="s">
        <v>296</v>
      </c>
      <c r="B84" s="2" t="s">
        <v>288</v>
      </c>
      <c r="C84">
        <v>139.5</v>
      </c>
      <c r="D84">
        <v>200</v>
      </c>
      <c r="E84">
        <v>105</v>
      </c>
      <c r="F84">
        <v>255</v>
      </c>
      <c r="G84">
        <v>560</v>
      </c>
      <c r="I84">
        <v>5</v>
      </c>
      <c r="J84" s="2" t="str">
        <f t="shared" si="16"/>
        <v xml:space="preserve">Madalyn Medinger </v>
      </c>
      <c r="K84" t="str">
        <f t="shared" ref="K84:K88" si="17">B84</f>
        <v>Columbus</v>
      </c>
    </row>
    <row r="85" spans="1:12" x14ac:dyDescent="0.2">
      <c r="A85" t="s">
        <v>315</v>
      </c>
      <c r="B85" s="2" t="s">
        <v>45</v>
      </c>
      <c r="C85">
        <v>144.5</v>
      </c>
      <c r="D85">
        <v>215</v>
      </c>
      <c r="E85">
        <v>100</v>
      </c>
      <c r="F85">
        <v>305</v>
      </c>
      <c r="G85">
        <v>620</v>
      </c>
      <c r="I85">
        <v>4</v>
      </c>
      <c r="J85" s="2" t="str">
        <f t="shared" si="16"/>
        <v>Jennifer Vazquez</v>
      </c>
      <c r="K85" t="str">
        <f t="shared" si="17"/>
        <v>Lexington</v>
      </c>
    </row>
    <row r="86" spans="1:12" x14ac:dyDescent="0.2">
      <c r="A86" s="78" t="s">
        <v>297</v>
      </c>
      <c r="B86" s="66" t="s">
        <v>288</v>
      </c>
      <c r="C86">
        <v>146.9</v>
      </c>
      <c r="D86">
        <v>225</v>
      </c>
      <c r="E86">
        <v>95</v>
      </c>
      <c r="F86">
        <v>320</v>
      </c>
      <c r="G86">
        <v>640</v>
      </c>
      <c r="I86">
        <v>3</v>
      </c>
      <c r="J86" s="2" t="str">
        <f t="shared" si="16"/>
        <v>Astrid Alvarez</v>
      </c>
      <c r="K86" t="str">
        <f t="shared" si="17"/>
        <v>Columbus</v>
      </c>
    </row>
    <row r="87" spans="1:12" x14ac:dyDescent="0.2">
      <c r="A87" t="s">
        <v>71</v>
      </c>
      <c r="B87" s="2" t="s">
        <v>308</v>
      </c>
      <c r="C87">
        <v>143.30000000000001</v>
      </c>
      <c r="D87">
        <v>250</v>
      </c>
      <c r="E87">
        <v>125</v>
      </c>
      <c r="F87">
        <v>265.10000000000002</v>
      </c>
      <c r="G87">
        <v>640.1</v>
      </c>
      <c r="I87">
        <v>2</v>
      </c>
      <c r="J87" s="2" t="str">
        <f t="shared" si="16"/>
        <v>Rayle Ostermeier</v>
      </c>
      <c r="K87" t="str">
        <f t="shared" si="17"/>
        <v xml:space="preserve">Grand Island </v>
      </c>
    </row>
    <row r="88" spans="1:12" x14ac:dyDescent="0.2">
      <c r="A88" t="s">
        <v>70</v>
      </c>
      <c r="B88" s="2" t="s">
        <v>334</v>
      </c>
      <c r="C88">
        <v>135.30000000000001</v>
      </c>
      <c r="D88">
        <v>225</v>
      </c>
      <c r="E88">
        <v>160</v>
      </c>
      <c r="F88">
        <v>305</v>
      </c>
      <c r="G88">
        <v>690</v>
      </c>
      <c r="I88">
        <v>1</v>
      </c>
      <c r="J88" s="2" t="str">
        <f t="shared" si="16"/>
        <v>Raeghann Behrens</v>
      </c>
      <c r="K88" t="str">
        <f t="shared" si="17"/>
        <v>St. Paul</v>
      </c>
      <c r="L88">
        <f>G88</f>
        <v>690</v>
      </c>
    </row>
    <row r="89" spans="1:12" x14ac:dyDescent="0.2">
      <c r="A89" t="s">
        <v>328</v>
      </c>
      <c r="B89" s="2" t="s">
        <v>109</v>
      </c>
      <c r="C89">
        <v>144.6</v>
      </c>
      <c r="D89">
        <v>215</v>
      </c>
      <c r="E89">
        <v>105</v>
      </c>
      <c r="F89">
        <v>230</v>
      </c>
      <c r="G89">
        <v>550</v>
      </c>
    </row>
    <row r="90" spans="1:12" x14ac:dyDescent="0.2">
      <c r="A90" t="s">
        <v>298</v>
      </c>
      <c r="B90" s="2" t="s">
        <v>288</v>
      </c>
      <c r="C90">
        <v>147.4</v>
      </c>
      <c r="D90">
        <v>200</v>
      </c>
      <c r="E90">
        <v>105</v>
      </c>
      <c r="F90">
        <v>215</v>
      </c>
      <c r="G90">
        <v>520</v>
      </c>
    </row>
    <row r="91" spans="1:12" x14ac:dyDescent="0.2">
      <c r="A91" t="s">
        <v>77</v>
      </c>
      <c r="B91" s="2" t="s">
        <v>119</v>
      </c>
      <c r="C91">
        <v>148.4</v>
      </c>
      <c r="D91">
        <v>175</v>
      </c>
      <c r="E91">
        <v>110</v>
      </c>
      <c r="F91">
        <v>205</v>
      </c>
      <c r="G91">
        <v>490</v>
      </c>
    </row>
    <row r="92" spans="1:12" x14ac:dyDescent="0.2">
      <c r="A92" t="s">
        <v>76</v>
      </c>
      <c r="B92" s="2" t="s">
        <v>119</v>
      </c>
      <c r="C92">
        <v>142.30000000000001</v>
      </c>
      <c r="D92">
        <v>155</v>
      </c>
      <c r="E92">
        <v>90</v>
      </c>
      <c r="F92">
        <v>240</v>
      </c>
      <c r="G92">
        <v>485</v>
      </c>
    </row>
    <row r="93" spans="1:12" x14ac:dyDescent="0.2">
      <c r="A93" t="s">
        <v>72</v>
      </c>
      <c r="B93" s="2" t="s">
        <v>308</v>
      </c>
      <c r="C93">
        <v>147.4</v>
      </c>
      <c r="D93">
        <v>180</v>
      </c>
      <c r="E93">
        <v>70</v>
      </c>
      <c r="F93">
        <v>210</v>
      </c>
      <c r="G93">
        <v>460</v>
      </c>
    </row>
    <row r="94" spans="1:12" x14ac:dyDescent="0.2">
      <c r="A94" t="s">
        <v>333</v>
      </c>
      <c r="B94" s="2" t="s">
        <v>279</v>
      </c>
      <c r="C94">
        <v>146</v>
      </c>
      <c r="D94">
        <v>155</v>
      </c>
      <c r="E94">
        <v>85</v>
      </c>
      <c r="F94">
        <v>205</v>
      </c>
      <c r="G94">
        <v>445</v>
      </c>
    </row>
    <row r="95" spans="1:12" x14ac:dyDescent="0.2">
      <c r="A95" t="s">
        <v>190</v>
      </c>
      <c r="B95" s="2" t="s">
        <v>119</v>
      </c>
      <c r="C95">
        <v>146.69999999999999</v>
      </c>
      <c r="D95">
        <v>140</v>
      </c>
      <c r="E95">
        <v>80</v>
      </c>
      <c r="F95">
        <v>210</v>
      </c>
      <c r="G95">
        <v>430</v>
      </c>
    </row>
    <row r="96" spans="1:12" x14ac:dyDescent="0.2">
      <c r="A96" t="s">
        <v>314</v>
      </c>
      <c r="B96" s="2" t="s">
        <v>45</v>
      </c>
      <c r="C96">
        <v>139.1</v>
      </c>
      <c r="D96">
        <v>70</v>
      </c>
      <c r="E96">
        <v>50</v>
      </c>
      <c r="F96">
        <v>160</v>
      </c>
      <c r="G96">
        <v>280</v>
      </c>
    </row>
    <row r="107" spans="1:12" x14ac:dyDescent="0.2">
      <c r="A107">
        <v>165</v>
      </c>
      <c r="B107" s="2" t="s">
        <v>9</v>
      </c>
      <c r="C107" t="s">
        <v>14</v>
      </c>
      <c r="D107" t="s">
        <v>16</v>
      </c>
      <c r="E107" t="s">
        <v>15</v>
      </c>
      <c r="F107" t="s">
        <v>17</v>
      </c>
      <c r="G107" t="s">
        <v>18</v>
      </c>
      <c r="J107" s="2">
        <f t="shared" ref="J107:J112" si="18">A107</f>
        <v>165</v>
      </c>
    </row>
    <row r="108" spans="1:12" x14ac:dyDescent="0.2">
      <c r="A108" t="s">
        <v>299</v>
      </c>
      <c r="B108" s="2" t="s">
        <v>288</v>
      </c>
      <c r="C108">
        <v>156.5</v>
      </c>
      <c r="D108">
        <v>185</v>
      </c>
      <c r="E108">
        <v>110</v>
      </c>
      <c r="F108">
        <v>225</v>
      </c>
      <c r="G108">
        <v>520</v>
      </c>
      <c r="I108">
        <v>5</v>
      </c>
      <c r="J108" s="2" t="str">
        <f t="shared" si="18"/>
        <v xml:space="preserve">Ana Arevalo </v>
      </c>
      <c r="K108" t="str">
        <f t="shared" ref="K108:K112" si="19">B108</f>
        <v>Columbus</v>
      </c>
    </row>
    <row r="109" spans="1:12" x14ac:dyDescent="0.2">
      <c r="A109" t="s">
        <v>306</v>
      </c>
      <c r="B109" s="2" t="s">
        <v>66</v>
      </c>
      <c r="C109">
        <v>158.30000000000001</v>
      </c>
      <c r="D109">
        <v>225</v>
      </c>
      <c r="E109">
        <v>100</v>
      </c>
      <c r="F109">
        <v>250</v>
      </c>
      <c r="G109">
        <v>575</v>
      </c>
      <c r="I109">
        <v>4</v>
      </c>
      <c r="J109" s="2" t="str">
        <f t="shared" si="18"/>
        <v>Aida Velasquez</v>
      </c>
      <c r="K109" t="str">
        <f t="shared" si="19"/>
        <v>Crete</v>
      </c>
    </row>
    <row r="110" spans="1:12" x14ac:dyDescent="0.2">
      <c r="A110" t="s">
        <v>324</v>
      </c>
      <c r="B110" s="2" t="s">
        <v>57</v>
      </c>
      <c r="C110">
        <v>161</v>
      </c>
      <c r="D110">
        <v>185</v>
      </c>
      <c r="E110">
        <v>135</v>
      </c>
      <c r="F110">
        <v>290</v>
      </c>
      <c r="G110">
        <v>610</v>
      </c>
      <c r="I110">
        <v>3</v>
      </c>
      <c r="J110" s="2" t="str">
        <f t="shared" si="18"/>
        <v>Ani Aten</v>
      </c>
      <c r="K110" t="str">
        <f t="shared" si="19"/>
        <v>North Platte</v>
      </c>
    </row>
    <row r="111" spans="1:12" x14ac:dyDescent="0.2">
      <c r="A111" t="s">
        <v>301</v>
      </c>
      <c r="B111" s="2" t="s">
        <v>288</v>
      </c>
      <c r="C111">
        <v>164.5</v>
      </c>
      <c r="D111">
        <v>220</v>
      </c>
      <c r="E111">
        <v>125</v>
      </c>
      <c r="F111">
        <v>280</v>
      </c>
      <c r="G111">
        <v>625</v>
      </c>
      <c r="I111">
        <v>2</v>
      </c>
      <c r="J111" s="2" t="str">
        <f t="shared" si="18"/>
        <v>Abigail Merida</v>
      </c>
      <c r="K111" t="str">
        <f t="shared" si="19"/>
        <v>Columbus</v>
      </c>
    </row>
    <row r="112" spans="1:12" x14ac:dyDescent="0.2">
      <c r="A112" t="s">
        <v>192</v>
      </c>
      <c r="B112" s="2" t="s">
        <v>110</v>
      </c>
      <c r="C112">
        <v>163.1</v>
      </c>
      <c r="D112">
        <v>335</v>
      </c>
      <c r="E112">
        <v>170</v>
      </c>
      <c r="F112">
        <v>365</v>
      </c>
      <c r="G112">
        <v>870</v>
      </c>
      <c r="I112">
        <v>1</v>
      </c>
      <c r="J112" s="2" t="str">
        <f t="shared" si="18"/>
        <v>Dakota Courtright</v>
      </c>
      <c r="K112" t="str">
        <f t="shared" si="19"/>
        <v>Elkhorn</v>
      </c>
      <c r="L112">
        <f>G112</f>
        <v>870</v>
      </c>
    </row>
    <row r="113" spans="1:7" x14ac:dyDescent="0.2">
      <c r="A113" t="s">
        <v>300</v>
      </c>
      <c r="B113" s="2" t="s">
        <v>288</v>
      </c>
      <c r="C113">
        <v>157</v>
      </c>
      <c r="D113">
        <v>165</v>
      </c>
      <c r="E113">
        <v>90</v>
      </c>
      <c r="F113">
        <v>250</v>
      </c>
      <c r="G113">
        <v>505</v>
      </c>
    </row>
    <row r="114" spans="1:7" x14ac:dyDescent="0.2">
      <c r="A114" t="s">
        <v>104</v>
      </c>
      <c r="B114" s="2" t="s">
        <v>45</v>
      </c>
      <c r="C114">
        <v>160.4</v>
      </c>
      <c r="D114">
        <v>155</v>
      </c>
      <c r="E114">
        <v>80</v>
      </c>
      <c r="F114">
        <v>210</v>
      </c>
      <c r="G114">
        <v>445</v>
      </c>
    </row>
    <row r="129" spans="1:12" x14ac:dyDescent="0.2">
      <c r="A129">
        <v>181</v>
      </c>
      <c r="B129" s="2" t="s">
        <v>9</v>
      </c>
      <c r="C129" t="s">
        <v>14</v>
      </c>
      <c r="D129" t="s">
        <v>16</v>
      </c>
      <c r="E129" t="s">
        <v>15</v>
      </c>
      <c r="F129" t="s">
        <v>17</v>
      </c>
      <c r="G129" t="s">
        <v>18</v>
      </c>
      <c r="J129" s="2">
        <f t="shared" ref="J129:J134" si="20">A129</f>
        <v>181</v>
      </c>
    </row>
    <row r="130" spans="1:12" x14ac:dyDescent="0.2">
      <c r="A130" t="s">
        <v>348</v>
      </c>
      <c r="B130" s="2" t="s">
        <v>284</v>
      </c>
      <c r="C130">
        <v>173.4</v>
      </c>
      <c r="D130">
        <v>205</v>
      </c>
      <c r="E130">
        <v>75</v>
      </c>
      <c r="F130">
        <v>220</v>
      </c>
      <c r="G130">
        <v>500</v>
      </c>
      <c r="I130">
        <v>5</v>
      </c>
      <c r="J130" s="2" t="str">
        <f t="shared" si="20"/>
        <v xml:space="preserve">Madalyn Foster </v>
      </c>
      <c r="K130" t="str">
        <f t="shared" ref="K130:K134" si="21">B130</f>
        <v>Unattached</v>
      </c>
    </row>
    <row r="131" spans="1:12" x14ac:dyDescent="0.2">
      <c r="A131" t="s">
        <v>69</v>
      </c>
      <c r="B131" s="2" t="s">
        <v>45</v>
      </c>
      <c r="C131">
        <v>167.4</v>
      </c>
      <c r="D131">
        <v>195</v>
      </c>
      <c r="E131">
        <v>105</v>
      </c>
      <c r="F131">
        <v>230</v>
      </c>
      <c r="G131">
        <v>530</v>
      </c>
      <c r="I131">
        <v>4</v>
      </c>
      <c r="J131" s="2" t="str">
        <f t="shared" si="20"/>
        <v>Veronica Ramirez</v>
      </c>
      <c r="K131" t="str">
        <f t="shared" si="21"/>
        <v>Lexington</v>
      </c>
    </row>
    <row r="132" spans="1:12" x14ac:dyDescent="0.2">
      <c r="A132" t="s">
        <v>286</v>
      </c>
      <c r="B132" s="2" t="s">
        <v>42</v>
      </c>
      <c r="C132">
        <v>167.4</v>
      </c>
      <c r="D132">
        <v>200</v>
      </c>
      <c r="E132">
        <v>105</v>
      </c>
      <c r="F132">
        <v>250</v>
      </c>
      <c r="G132">
        <v>555</v>
      </c>
      <c r="I132">
        <v>3</v>
      </c>
      <c r="J132" s="2" t="str">
        <f t="shared" si="20"/>
        <v>Hser Nay Tha Kpaw</v>
      </c>
      <c r="K132" t="str">
        <f t="shared" si="21"/>
        <v>Benson</v>
      </c>
    </row>
    <row r="133" spans="1:12" x14ac:dyDescent="0.2">
      <c r="A133" t="s">
        <v>193</v>
      </c>
      <c r="B133" s="2" t="s">
        <v>119</v>
      </c>
      <c r="C133">
        <v>176.8</v>
      </c>
      <c r="D133">
        <v>200</v>
      </c>
      <c r="E133">
        <v>120</v>
      </c>
      <c r="F133">
        <v>260</v>
      </c>
      <c r="G133">
        <v>580</v>
      </c>
      <c r="I133">
        <v>2</v>
      </c>
      <c r="J133" s="2" t="str">
        <f t="shared" si="20"/>
        <v>Chelsea Phillips</v>
      </c>
      <c r="K133" t="str">
        <f t="shared" si="21"/>
        <v>Bell East</v>
      </c>
    </row>
    <row r="134" spans="1:12" x14ac:dyDescent="0.2">
      <c r="A134" t="s">
        <v>309</v>
      </c>
      <c r="B134" s="2" t="s">
        <v>308</v>
      </c>
      <c r="C134">
        <v>166.9</v>
      </c>
      <c r="D134">
        <v>285</v>
      </c>
      <c r="E134">
        <v>155</v>
      </c>
      <c r="F134">
        <v>320</v>
      </c>
      <c r="G134">
        <v>760</v>
      </c>
      <c r="I134">
        <v>1</v>
      </c>
      <c r="J134" s="2" t="str">
        <f t="shared" si="20"/>
        <v>Giselle Lara</v>
      </c>
      <c r="K134" t="str">
        <f t="shared" si="21"/>
        <v xml:space="preserve">Grand Island </v>
      </c>
      <c r="L134">
        <f>G134</f>
        <v>760</v>
      </c>
    </row>
    <row r="135" spans="1:12" x14ac:dyDescent="0.2">
      <c r="A135" t="s">
        <v>318</v>
      </c>
      <c r="B135" s="2" t="s">
        <v>45</v>
      </c>
      <c r="C135">
        <v>175.7</v>
      </c>
      <c r="D135">
        <v>170</v>
      </c>
      <c r="E135">
        <v>85</v>
      </c>
      <c r="F135">
        <v>230</v>
      </c>
      <c r="G135">
        <v>485</v>
      </c>
    </row>
    <row r="136" spans="1:12" x14ac:dyDescent="0.2">
      <c r="A136" t="s">
        <v>329</v>
      </c>
      <c r="B136" s="2" t="s">
        <v>109</v>
      </c>
      <c r="C136">
        <v>176.8</v>
      </c>
      <c r="D136">
        <v>175</v>
      </c>
      <c r="E136">
        <v>75</v>
      </c>
      <c r="F136">
        <v>215</v>
      </c>
      <c r="G136">
        <v>465</v>
      </c>
    </row>
    <row r="137" spans="1:12" x14ac:dyDescent="0.2">
      <c r="A137" t="s">
        <v>307</v>
      </c>
      <c r="B137" s="2" t="s">
        <v>110</v>
      </c>
      <c r="C137">
        <v>173.3</v>
      </c>
      <c r="D137">
        <v>150</v>
      </c>
      <c r="E137">
        <v>95</v>
      </c>
      <c r="F137">
        <v>215</v>
      </c>
      <c r="G137">
        <v>460</v>
      </c>
    </row>
    <row r="150" spans="1:12" x14ac:dyDescent="0.2">
      <c r="A150">
        <v>198</v>
      </c>
      <c r="B150" s="2" t="s">
        <v>9</v>
      </c>
      <c r="C150" t="s">
        <v>14</v>
      </c>
      <c r="D150" t="s">
        <v>16</v>
      </c>
      <c r="E150" t="s">
        <v>15</v>
      </c>
      <c r="F150" t="s">
        <v>17</v>
      </c>
      <c r="G150" t="s">
        <v>18</v>
      </c>
      <c r="J150" s="2">
        <f t="shared" ref="J150:J155" si="22">A150</f>
        <v>198</v>
      </c>
    </row>
    <row r="151" spans="1:12" x14ac:dyDescent="0.2">
      <c r="A151" t="s">
        <v>319</v>
      </c>
      <c r="B151" s="2" t="s">
        <v>45</v>
      </c>
      <c r="C151">
        <v>186.9</v>
      </c>
      <c r="D151">
        <v>135</v>
      </c>
      <c r="E151">
        <v>95</v>
      </c>
      <c r="F151">
        <v>190</v>
      </c>
      <c r="G151">
        <v>420</v>
      </c>
      <c r="I151">
        <v>5</v>
      </c>
      <c r="J151" s="2" t="str">
        <f t="shared" si="22"/>
        <v>Caren Mejia</v>
      </c>
      <c r="K151" t="str">
        <f t="shared" ref="K151:K155" si="23">B151</f>
        <v>Lexington</v>
      </c>
    </row>
    <row r="152" spans="1:12" x14ac:dyDescent="0.2">
      <c r="A152" t="s">
        <v>191</v>
      </c>
      <c r="B152" s="2" t="s">
        <v>107</v>
      </c>
      <c r="C152">
        <v>185</v>
      </c>
      <c r="D152">
        <v>200</v>
      </c>
      <c r="E152">
        <v>115</v>
      </c>
      <c r="F152">
        <v>215</v>
      </c>
      <c r="G152">
        <v>530</v>
      </c>
      <c r="I152">
        <v>4</v>
      </c>
      <c r="J152" s="2" t="str">
        <f t="shared" si="22"/>
        <v>Dalaney Brunswick</v>
      </c>
      <c r="K152" t="str">
        <f t="shared" si="23"/>
        <v>McCook</v>
      </c>
    </row>
    <row r="153" spans="1:12" x14ac:dyDescent="0.2">
      <c r="A153" t="s">
        <v>325</v>
      </c>
      <c r="B153" s="2" t="s">
        <v>57</v>
      </c>
      <c r="C153">
        <v>190.3</v>
      </c>
      <c r="D153">
        <v>225</v>
      </c>
      <c r="E153">
        <v>125</v>
      </c>
      <c r="F153">
        <v>325</v>
      </c>
      <c r="G153">
        <v>675</v>
      </c>
      <c r="I153">
        <v>3</v>
      </c>
      <c r="J153" s="2" t="str">
        <f t="shared" si="22"/>
        <v>Grace Wilke</v>
      </c>
      <c r="K153" t="str">
        <f t="shared" si="23"/>
        <v>North Platte</v>
      </c>
    </row>
    <row r="154" spans="1:12" x14ac:dyDescent="0.2">
      <c r="A154" t="s">
        <v>302</v>
      </c>
      <c r="B154" s="2" t="s">
        <v>288</v>
      </c>
      <c r="C154">
        <v>197.2</v>
      </c>
      <c r="D154">
        <v>270</v>
      </c>
      <c r="E154">
        <v>120</v>
      </c>
      <c r="F154">
        <v>310</v>
      </c>
      <c r="G154">
        <v>700</v>
      </c>
      <c r="I154">
        <v>2</v>
      </c>
      <c r="J154" s="2" t="str">
        <f t="shared" si="22"/>
        <v>Michell Jimenez</v>
      </c>
      <c r="K154" t="str">
        <f t="shared" si="23"/>
        <v>Columbus</v>
      </c>
    </row>
    <row r="155" spans="1:12" x14ac:dyDescent="0.2">
      <c r="A155" t="s">
        <v>330</v>
      </c>
      <c r="B155" s="2" t="s">
        <v>109</v>
      </c>
      <c r="C155">
        <v>184.6</v>
      </c>
      <c r="D155">
        <v>365</v>
      </c>
      <c r="E155">
        <v>155</v>
      </c>
      <c r="F155">
        <v>405</v>
      </c>
      <c r="G155">
        <v>925</v>
      </c>
      <c r="I155">
        <v>1</v>
      </c>
      <c r="J155" s="2" t="str">
        <f t="shared" si="22"/>
        <v>Nova Degbe</v>
      </c>
      <c r="K155" t="str">
        <f t="shared" si="23"/>
        <v>Papio</v>
      </c>
      <c r="L155">
        <f>G155</f>
        <v>925</v>
      </c>
    </row>
    <row r="172" spans="1:11" x14ac:dyDescent="0.2">
      <c r="A172" t="s">
        <v>347</v>
      </c>
      <c r="B172" s="2" t="s">
        <v>9</v>
      </c>
      <c r="C172" t="s">
        <v>14</v>
      </c>
      <c r="D172" t="s">
        <v>16</v>
      </c>
      <c r="E172" t="s">
        <v>15</v>
      </c>
      <c r="F172" t="s">
        <v>17</v>
      </c>
      <c r="G172" t="s">
        <v>18</v>
      </c>
      <c r="J172" s="2" t="s">
        <v>347</v>
      </c>
    </row>
    <row r="173" spans="1:11" x14ac:dyDescent="0.2">
      <c r="A173" t="s">
        <v>195</v>
      </c>
      <c r="B173" s="2" t="s">
        <v>308</v>
      </c>
      <c r="C173">
        <v>221.2</v>
      </c>
      <c r="D173">
        <v>205</v>
      </c>
      <c r="E173">
        <v>135</v>
      </c>
      <c r="F173">
        <v>255</v>
      </c>
      <c r="G173">
        <v>595</v>
      </c>
      <c r="I173">
        <v>5</v>
      </c>
      <c r="J173" s="2" t="str">
        <f t="shared" ref="J173:J177" si="24">A173</f>
        <v>Hannah Dankert</v>
      </c>
      <c r="K173" t="str">
        <f t="shared" ref="K173:K177" si="25">B173</f>
        <v xml:space="preserve">Grand Island </v>
      </c>
    </row>
    <row r="174" spans="1:11" x14ac:dyDescent="0.2">
      <c r="A174" t="s">
        <v>194</v>
      </c>
      <c r="B174" s="2" t="s">
        <v>107</v>
      </c>
      <c r="C174">
        <v>225.2</v>
      </c>
      <c r="D174">
        <v>250</v>
      </c>
      <c r="E174">
        <v>135</v>
      </c>
      <c r="F174">
        <v>260</v>
      </c>
      <c r="G174">
        <v>645</v>
      </c>
      <c r="I174">
        <v>4</v>
      </c>
      <c r="J174" s="2" t="str">
        <f t="shared" si="24"/>
        <v>Kitiera Eschliman</v>
      </c>
      <c r="K174" t="str">
        <f t="shared" si="25"/>
        <v>McCook</v>
      </c>
    </row>
    <row r="175" spans="1:11" x14ac:dyDescent="0.2">
      <c r="A175" t="s">
        <v>303</v>
      </c>
      <c r="B175" s="2" t="s">
        <v>288</v>
      </c>
      <c r="C175">
        <v>282.3</v>
      </c>
      <c r="D175">
        <v>225</v>
      </c>
      <c r="E175">
        <v>160</v>
      </c>
      <c r="F175">
        <v>290</v>
      </c>
      <c r="G175">
        <v>675</v>
      </c>
      <c r="I175">
        <v>3</v>
      </c>
      <c r="J175" s="2" t="str">
        <f t="shared" si="24"/>
        <v>Ashoton Thoms</v>
      </c>
      <c r="K175" t="str">
        <f t="shared" si="25"/>
        <v>Columbus</v>
      </c>
    </row>
    <row r="176" spans="1:11" x14ac:dyDescent="0.2">
      <c r="A176" t="s">
        <v>320</v>
      </c>
      <c r="B176" s="2" t="s">
        <v>45</v>
      </c>
      <c r="C176">
        <v>249.7</v>
      </c>
      <c r="D176">
        <v>275</v>
      </c>
      <c r="E176">
        <v>115</v>
      </c>
      <c r="F176">
        <v>320</v>
      </c>
      <c r="G176">
        <v>710</v>
      </c>
      <c r="I176">
        <v>2</v>
      </c>
      <c r="J176" s="2" t="str">
        <f t="shared" si="24"/>
        <v>Yareli Lopez</v>
      </c>
      <c r="K176" t="str">
        <f t="shared" si="25"/>
        <v>Lexington</v>
      </c>
    </row>
    <row r="177" spans="1:12" x14ac:dyDescent="0.2">
      <c r="A177" t="s">
        <v>321</v>
      </c>
      <c r="B177" s="2" t="s">
        <v>45</v>
      </c>
      <c r="C177">
        <v>300.7</v>
      </c>
      <c r="D177">
        <v>300</v>
      </c>
      <c r="E177">
        <v>125</v>
      </c>
      <c r="F177">
        <v>330</v>
      </c>
      <c r="G177">
        <v>755</v>
      </c>
      <c r="I177">
        <v>1</v>
      </c>
      <c r="J177" s="2" t="str">
        <f t="shared" si="24"/>
        <v>Kimberly Laguna</v>
      </c>
      <c r="K177" t="str">
        <f t="shared" si="25"/>
        <v>Lexington</v>
      </c>
      <c r="L177">
        <f>G177</f>
        <v>755</v>
      </c>
    </row>
    <row r="178" spans="1:12" x14ac:dyDescent="0.2">
      <c r="A178" t="s">
        <v>331</v>
      </c>
      <c r="B178" s="2" t="s">
        <v>109</v>
      </c>
      <c r="C178">
        <v>200.1</v>
      </c>
      <c r="D178">
        <v>175</v>
      </c>
      <c r="E178">
        <v>85</v>
      </c>
      <c r="F178">
        <v>225</v>
      </c>
      <c r="G178">
        <v>485</v>
      </c>
    </row>
    <row r="179" spans="1:12" x14ac:dyDescent="0.2">
      <c r="A179" t="s">
        <v>322</v>
      </c>
      <c r="B179" s="2" t="s">
        <v>45</v>
      </c>
      <c r="C179">
        <v>207.4</v>
      </c>
      <c r="D179">
        <v>125</v>
      </c>
      <c r="E179">
        <v>80</v>
      </c>
      <c r="F179">
        <v>145</v>
      </c>
      <c r="G179">
        <v>350</v>
      </c>
    </row>
  </sheetData>
  <sortState xmlns:xlrd2="http://schemas.microsoft.com/office/spreadsheetml/2017/richdata2" ref="A173:G177">
    <sortCondition ref="G172:G177"/>
  </sortState>
  <phoneticPr fontId="5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504"/>
  <sheetViews>
    <sheetView topLeftCell="A142" zoomScaleNormal="100" workbookViewId="0">
      <selection activeCell="B202" sqref="B202:H208"/>
    </sheetView>
  </sheetViews>
  <sheetFormatPr defaultColWidth="8.85546875" defaultRowHeight="12.75" x14ac:dyDescent="0.2"/>
  <cols>
    <col min="1" max="1" width="1.42578125" customWidth="1"/>
    <col min="2" max="2" width="18.140625" customWidth="1"/>
    <col min="3" max="3" width="13.28515625" customWidth="1"/>
    <col min="4" max="4" width="7" style="58" customWidth="1"/>
    <col min="5" max="5" width="6.42578125" style="1" customWidth="1"/>
    <col min="6" max="6" width="4.42578125" style="1" customWidth="1"/>
    <col min="7" max="7" width="5.42578125" style="1" customWidth="1"/>
    <col min="8" max="8" width="6.42578125" style="1" customWidth="1"/>
    <col min="9" max="9" width="10" style="1" customWidth="1"/>
    <col min="10" max="10" width="6.85546875" style="1" customWidth="1"/>
    <col min="11" max="11" width="7" style="1" customWidth="1"/>
    <col min="12" max="12" width="8.42578125" style="1" customWidth="1"/>
    <col min="13" max="13" width="4" hidden="1" customWidth="1"/>
    <col min="14" max="17" width="4.140625" hidden="1" customWidth="1"/>
    <col min="18" max="18" width="3.85546875" hidden="1" customWidth="1"/>
    <col min="19" max="19" width="3.42578125" hidden="1" customWidth="1"/>
    <col min="20" max="20" width="4" hidden="1" customWidth="1"/>
    <col min="21" max="21" width="4.28515625" hidden="1" customWidth="1"/>
    <col min="22" max="22" width="5.28515625" hidden="1" customWidth="1"/>
    <col min="23" max="23" width="3.140625" hidden="1" customWidth="1"/>
    <col min="24" max="25" width="4" hidden="1" customWidth="1"/>
    <col min="26" max="27" width="4" style="1" hidden="1" customWidth="1"/>
    <col min="28" max="28" width="3.42578125" style="1" hidden="1" customWidth="1"/>
    <col min="29" max="29" width="4.42578125" style="1" hidden="1" customWidth="1"/>
    <col min="30" max="30" width="3.42578125" style="1" hidden="1" customWidth="1"/>
    <col min="31" max="33" width="2.42578125" style="1" hidden="1" customWidth="1"/>
    <col min="34" max="34" width="1.85546875" style="1" hidden="1" customWidth="1"/>
    <col min="35" max="35" width="2.85546875" style="1" hidden="1" customWidth="1"/>
    <col min="36" max="36" width="2.42578125" style="1" hidden="1" customWidth="1"/>
    <col min="37" max="37" width="2.140625" style="1" hidden="1" customWidth="1"/>
    <col min="38" max="38" width="2.42578125" style="1" hidden="1" customWidth="1"/>
    <col min="39" max="39" width="2.140625" style="1" hidden="1" customWidth="1"/>
    <col min="40" max="40" width="1.85546875" hidden="1" customWidth="1"/>
    <col min="41" max="41" width="9.42578125" hidden="1" customWidth="1"/>
    <col min="42" max="42" width="6.42578125" hidden="1" customWidth="1"/>
    <col min="43" max="43" width="7.42578125" hidden="1" customWidth="1"/>
    <col min="44" max="44" width="3.140625" hidden="1" customWidth="1"/>
    <col min="45" max="45" width="3.42578125" hidden="1" customWidth="1"/>
    <col min="46" max="47" width="3.140625" hidden="1" customWidth="1"/>
    <col min="48" max="48" width="3.42578125" hidden="1" customWidth="1"/>
    <col min="49" max="49" width="3" hidden="1" customWidth="1"/>
    <col min="50" max="50" width="4" bestFit="1" customWidth="1"/>
    <col min="51" max="51" width="3" bestFit="1" customWidth="1"/>
    <col min="52" max="52" width="4.140625" bestFit="1" customWidth="1"/>
    <col min="53" max="54" width="4.140625" customWidth="1"/>
    <col min="55" max="55" width="3.85546875" customWidth="1"/>
    <col min="56" max="60" width="3.42578125" customWidth="1"/>
    <col min="61" max="61" width="4" customWidth="1"/>
    <col min="62" max="62" width="3.140625" customWidth="1"/>
    <col min="63" max="64" width="4" customWidth="1"/>
    <col min="65" max="65" width="3.42578125" customWidth="1"/>
    <col min="66" max="66" width="2.42578125" customWidth="1"/>
    <col min="67" max="67" width="8.42578125" hidden="1" customWidth="1"/>
    <col min="68" max="68" width="5" hidden="1" customWidth="1"/>
    <col min="69" max="69" width="5.42578125" hidden="1" customWidth="1"/>
    <col min="70" max="70" width="6.140625" hidden="1" customWidth="1"/>
    <col min="71" max="71" width="4.42578125" hidden="1" customWidth="1"/>
  </cols>
  <sheetData>
    <row r="1" spans="1:71" s="3" customFormat="1" ht="11.25" x14ac:dyDescent="0.2">
      <c r="A1" s="6"/>
      <c r="B1" s="6"/>
      <c r="C1" s="6"/>
      <c r="D1" s="49"/>
      <c r="E1" s="7"/>
      <c r="F1" s="7"/>
      <c r="G1" s="7"/>
      <c r="H1" s="7"/>
      <c r="I1" s="7"/>
      <c r="J1" s="7"/>
      <c r="K1" s="7"/>
      <c r="L1" s="7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</row>
    <row r="2" spans="1:71" s="3" customFormat="1" ht="11.25" x14ac:dyDescent="0.2">
      <c r="A2" s="6"/>
      <c r="B2" s="116" t="str">
        <f>'boys meet'!B2:H4</f>
        <v>2024 Prep Meet</v>
      </c>
      <c r="C2" s="117"/>
      <c r="D2" s="117"/>
      <c r="E2" s="117"/>
      <c r="F2" s="117"/>
      <c r="G2" s="117"/>
      <c r="H2" s="118"/>
      <c r="I2" s="7"/>
      <c r="J2" s="7"/>
      <c r="K2" s="7"/>
      <c r="L2" s="7"/>
      <c r="M2" s="6"/>
      <c r="N2" s="114" t="s">
        <v>64</v>
      </c>
      <c r="O2" s="114"/>
      <c r="P2" s="114"/>
      <c r="Q2" s="114"/>
      <c r="R2" s="114"/>
      <c r="S2" s="114"/>
      <c r="T2" s="6"/>
      <c r="U2" s="115">
        <f>MAX(I9:I111)</f>
        <v>650.54849999999999</v>
      </c>
      <c r="V2" s="115"/>
      <c r="W2" s="115"/>
      <c r="X2" s="115"/>
      <c r="Y2" s="115"/>
      <c r="Z2" s="115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s="3" customFormat="1" ht="13.5" thickBot="1" x14ac:dyDescent="0.25">
      <c r="A3" s="6"/>
      <c r="B3" s="119"/>
      <c r="C3" s="120"/>
      <c r="D3" s="120"/>
      <c r="E3" s="120"/>
      <c r="F3" s="120"/>
      <c r="G3" s="120"/>
      <c r="H3" s="121"/>
      <c r="I3" s="7"/>
      <c r="J3" s="7"/>
      <c r="K3" s="7"/>
      <c r="L3" s="7"/>
      <c r="M3" s="8"/>
      <c r="N3" s="114" t="s">
        <v>65</v>
      </c>
      <c r="O3" s="114"/>
      <c r="P3" s="114"/>
      <c r="Q3" s="114"/>
      <c r="R3" s="114"/>
      <c r="S3" s="114"/>
      <c r="T3" s="6"/>
      <c r="U3" s="115">
        <f>MAX(I113:I227)</f>
        <v>634.49099999999999</v>
      </c>
      <c r="V3" s="115"/>
      <c r="W3" s="115"/>
      <c r="X3" s="115"/>
      <c r="Y3" s="115"/>
      <c r="Z3" s="115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9"/>
      <c r="BP3" s="9"/>
      <c r="BQ3" s="9"/>
      <c r="BR3" s="9"/>
      <c r="BS3" s="9"/>
    </row>
    <row r="4" spans="1:71" s="3" customFormat="1" x14ac:dyDescent="0.2">
      <c r="A4" s="6"/>
      <c r="B4" s="122"/>
      <c r="C4" s="123"/>
      <c r="D4" s="123"/>
      <c r="E4" s="123"/>
      <c r="F4" s="123"/>
      <c r="G4" s="123"/>
      <c r="H4" s="124"/>
      <c r="I4" s="7"/>
      <c r="J4" s="10" t="s">
        <v>3</v>
      </c>
      <c r="K4" s="10" t="s">
        <v>4</v>
      </c>
      <c r="L4" s="10" t="s">
        <v>5</v>
      </c>
      <c r="M4" s="8"/>
      <c r="N4" s="6" t="s">
        <v>35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  <c r="AJ4" s="7"/>
      <c r="AK4" s="7"/>
      <c r="AL4" s="7"/>
      <c r="AM4" s="7"/>
      <c r="AN4" s="6"/>
      <c r="AO4" s="93" t="s">
        <v>0</v>
      </c>
      <c r="AP4" s="93" t="s">
        <v>1</v>
      </c>
      <c r="AQ4" s="6"/>
      <c r="AR4" s="6"/>
      <c r="AS4" s="11"/>
      <c r="AT4" s="6"/>
      <c r="AU4" s="6"/>
      <c r="AV4" s="6"/>
      <c r="AW4" s="11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11"/>
      <c r="BJ4" s="6"/>
      <c r="BK4" s="6"/>
      <c r="BL4" s="6"/>
      <c r="BM4" s="6"/>
      <c r="BN4" s="6"/>
      <c r="BO4" s="12"/>
      <c r="BP4" s="9"/>
      <c r="BQ4" s="9"/>
      <c r="BR4" s="9"/>
      <c r="BS4" s="9"/>
    </row>
    <row r="5" spans="1:71" s="3" customFormat="1" ht="12" thickBot="1" x14ac:dyDescent="0.25">
      <c r="A5" s="6"/>
      <c r="B5" s="6"/>
      <c r="C5" s="6"/>
      <c r="D5" s="49"/>
      <c r="E5" s="7"/>
      <c r="F5" s="7"/>
      <c r="G5" s="7"/>
      <c r="H5" s="7"/>
      <c r="I5" s="7"/>
      <c r="J5" s="13" t="s">
        <v>6</v>
      </c>
      <c r="K5" s="13" t="s">
        <v>7</v>
      </c>
      <c r="L5" s="13" t="s">
        <v>32</v>
      </c>
      <c r="M5" s="96" t="s">
        <v>2</v>
      </c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8"/>
      <c r="AC5" s="6"/>
      <c r="AD5" s="7"/>
      <c r="AE5" s="7"/>
      <c r="AF5" s="7"/>
      <c r="AG5" s="7"/>
      <c r="AH5" s="7"/>
      <c r="AI5" s="7"/>
      <c r="AJ5" s="7"/>
      <c r="AK5" s="7"/>
      <c r="AL5" s="7"/>
      <c r="AM5" s="7"/>
      <c r="AN5" s="6"/>
      <c r="AO5" s="94"/>
      <c r="AP5" s="94"/>
      <c r="AQ5" s="6"/>
      <c r="AR5" s="6"/>
      <c r="AS5" s="11"/>
      <c r="AT5" s="6"/>
      <c r="AU5" s="6"/>
      <c r="AV5" s="6"/>
      <c r="AW5" s="11"/>
      <c r="AX5" s="99" t="s">
        <v>36</v>
      </c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1"/>
      <c r="BN5" s="6"/>
      <c r="BO5" s="12"/>
      <c r="BP5" s="9"/>
      <c r="BQ5" s="9"/>
      <c r="BR5" s="9"/>
      <c r="BS5" s="9"/>
    </row>
    <row r="6" spans="1:71" s="3" customFormat="1" ht="11.25" x14ac:dyDescent="0.2">
      <c r="A6" s="6"/>
      <c r="B6" s="14"/>
      <c r="C6" s="15"/>
      <c r="D6" s="50"/>
      <c r="E6" s="16" t="s">
        <v>10</v>
      </c>
      <c r="F6" s="16" t="s">
        <v>10</v>
      </c>
      <c r="G6" s="16" t="s">
        <v>10</v>
      </c>
      <c r="H6" s="16"/>
      <c r="I6" s="17" t="s">
        <v>27</v>
      </c>
      <c r="J6" s="13" t="s">
        <v>12</v>
      </c>
      <c r="K6" s="13" t="s">
        <v>13</v>
      </c>
      <c r="L6" s="13" t="s">
        <v>12</v>
      </c>
      <c r="M6" s="18">
        <f>SUM(M9:M227)</f>
        <v>0</v>
      </c>
      <c r="N6" s="18">
        <f t="shared" ref="N6:AB6" si="0">SUM(N9:N227)</f>
        <v>0</v>
      </c>
      <c r="O6" s="18">
        <f t="shared" si="0"/>
        <v>0</v>
      </c>
      <c r="P6" s="18">
        <f t="shared" si="0"/>
        <v>0</v>
      </c>
      <c r="Q6" s="18">
        <f t="shared" si="0"/>
        <v>0</v>
      </c>
      <c r="R6" s="18">
        <f t="shared" si="0"/>
        <v>0</v>
      </c>
      <c r="S6" s="18">
        <f t="shared" si="0"/>
        <v>0</v>
      </c>
      <c r="T6" s="18">
        <f t="shared" si="0"/>
        <v>0</v>
      </c>
      <c r="U6" s="18">
        <f t="shared" si="0"/>
        <v>0</v>
      </c>
      <c r="V6" s="18">
        <f t="shared" si="0"/>
        <v>0</v>
      </c>
      <c r="W6" s="18">
        <f t="shared" si="0"/>
        <v>0</v>
      </c>
      <c r="X6" s="18">
        <f t="shared" si="0"/>
        <v>0</v>
      </c>
      <c r="Y6" s="18">
        <f t="shared" si="0"/>
        <v>0</v>
      </c>
      <c r="Z6" s="18">
        <f t="shared" si="0"/>
        <v>0</v>
      </c>
      <c r="AA6" s="18">
        <f t="shared" si="0"/>
        <v>0</v>
      </c>
      <c r="AB6" s="18">
        <f t="shared" si="0"/>
        <v>0</v>
      </c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94"/>
      <c r="AP6" s="94"/>
      <c r="AQ6" s="6"/>
      <c r="AR6" s="6"/>
      <c r="AS6" s="6"/>
      <c r="AT6" s="6"/>
      <c r="AU6" s="6"/>
      <c r="AV6" s="6"/>
      <c r="AW6" s="6"/>
      <c r="AX6" s="19">
        <f>SUM(AX9:AX227)</f>
        <v>8</v>
      </c>
      <c r="AY6" s="19">
        <f t="shared" ref="AY6:BM6" si="1">SUM(AY9:AY227)</f>
        <v>8</v>
      </c>
      <c r="AZ6" s="19">
        <f t="shared" si="1"/>
        <v>7</v>
      </c>
      <c r="BA6" s="19">
        <f>SUM(BA9:BA227)</f>
        <v>32</v>
      </c>
      <c r="BB6" s="19">
        <f>SUM(BB9:BB227)</f>
        <v>5</v>
      </c>
      <c r="BC6" s="19">
        <f>SUM(BC9:BC227)</f>
        <v>11</v>
      </c>
      <c r="BD6" s="19">
        <f>SUM(BD9:BD227)</f>
        <v>10</v>
      </c>
      <c r="BE6" s="19">
        <f t="shared" ref="BE6:BH6" si="2">SUM(BE9:BE227)</f>
        <v>16</v>
      </c>
      <c r="BF6" s="19">
        <f t="shared" si="2"/>
        <v>18</v>
      </c>
      <c r="BG6" s="19">
        <f t="shared" si="2"/>
        <v>4</v>
      </c>
      <c r="BH6" s="19">
        <f t="shared" si="2"/>
        <v>10</v>
      </c>
      <c r="BI6" s="19">
        <f t="shared" si="1"/>
        <v>18</v>
      </c>
      <c r="BJ6" s="19">
        <f t="shared" si="1"/>
        <v>0</v>
      </c>
      <c r="BK6" s="19">
        <f t="shared" si="1"/>
        <v>5</v>
      </c>
      <c r="BL6" s="19">
        <f t="shared" si="1"/>
        <v>7</v>
      </c>
      <c r="BM6" s="19">
        <f t="shared" si="1"/>
        <v>1</v>
      </c>
      <c r="BN6" s="6"/>
      <c r="BO6" s="12"/>
      <c r="BP6" s="9"/>
      <c r="BQ6" s="9"/>
      <c r="BR6" s="9"/>
      <c r="BS6" s="9"/>
    </row>
    <row r="7" spans="1:71" s="3" customFormat="1" ht="12" thickBot="1" x14ac:dyDescent="0.25">
      <c r="A7" s="6"/>
      <c r="B7" s="20" t="s">
        <v>8</v>
      </c>
      <c r="C7" s="21" t="s">
        <v>9</v>
      </c>
      <c r="D7" s="51" t="s">
        <v>14</v>
      </c>
      <c r="E7" s="22" t="s">
        <v>16</v>
      </c>
      <c r="F7" s="22" t="s">
        <v>15</v>
      </c>
      <c r="G7" s="22" t="s">
        <v>17</v>
      </c>
      <c r="H7" s="22" t="s">
        <v>18</v>
      </c>
      <c r="I7" s="23" t="s">
        <v>19</v>
      </c>
      <c r="J7" s="24" t="s">
        <v>20</v>
      </c>
      <c r="K7" s="24" t="s">
        <v>21</v>
      </c>
      <c r="L7" s="24" t="s">
        <v>24</v>
      </c>
      <c r="M7" s="18" t="str">
        <f>'counts-girls'!C1</f>
        <v>BE</v>
      </c>
      <c r="N7" s="18" t="str">
        <f>'counts-girls'!C2</f>
        <v>BEN</v>
      </c>
      <c r="O7" s="18" t="str">
        <f>'counts-girls'!C3</f>
        <v>BT</v>
      </c>
      <c r="P7" s="18" t="str">
        <f>'counts-girls'!C4</f>
        <v>COL</v>
      </c>
      <c r="Q7" s="18" t="str">
        <f>'counts-girls'!C5</f>
        <v>CC</v>
      </c>
      <c r="R7" s="18" t="str">
        <f>'counts-girls'!C6</f>
        <v>CRT</v>
      </c>
      <c r="S7" s="18" t="str">
        <f>'counts-girls'!C7</f>
        <v>ELK</v>
      </c>
      <c r="T7" s="18" t="str">
        <f>'counts-girls'!C8</f>
        <v>GI</v>
      </c>
      <c r="U7" s="18" t="str">
        <f>'counts-girls'!C9</f>
        <v>LEX</v>
      </c>
      <c r="V7" s="18" t="str">
        <f>'counts-girls'!C10</f>
        <v>MC</v>
      </c>
      <c r="W7" s="18" t="str">
        <f>'counts-girls'!C11</f>
        <v>NP</v>
      </c>
      <c r="X7" s="18" t="str">
        <f>'counts-girls'!C12</f>
        <v>PLV</v>
      </c>
      <c r="Y7" s="18" t="str">
        <f>'counts-girls'!C13</f>
        <v>SEW</v>
      </c>
      <c r="Z7" s="18" t="str">
        <f>IF('counts-girls'!C14&lt;&gt;"",'counts-girls'!C14,"")</f>
        <v>SKU</v>
      </c>
      <c r="AA7" s="18" t="str">
        <f>IF('counts-girls'!C15&lt;&gt;"",'counts-girls'!C15,"")</f>
        <v>STP</v>
      </c>
      <c r="AB7" s="18" t="str">
        <f>IF('counts-girls'!C16&lt;&gt;"",'counts-girls'!C16,"")</f>
        <v>Z-O</v>
      </c>
      <c r="AC7" s="7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95"/>
      <c r="AP7" s="95"/>
      <c r="AQ7" s="6"/>
      <c r="AR7" s="6"/>
      <c r="AS7" s="6"/>
      <c r="AT7" s="6"/>
      <c r="AU7" s="6"/>
      <c r="AV7" s="6"/>
      <c r="AW7" s="6"/>
      <c r="AX7" s="19" t="str">
        <f t="shared" ref="AX7:BD7" si="3">IF(M7&lt;&gt;"",M7,"")</f>
        <v>BE</v>
      </c>
      <c r="AY7" s="19" t="str">
        <f t="shared" si="3"/>
        <v>BEN</v>
      </c>
      <c r="AZ7" s="19" t="str">
        <f t="shared" si="3"/>
        <v>BT</v>
      </c>
      <c r="BA7" s="19" t="str">
        <f t="shared" si="3"/>
        <v>COL</v>
      </c>
      <c r="BB7" s="19" t="str">
        <f t="shared" si="3"/>
        <v>CC</v>
      </c>
      <c r="BC7" s="19" t="str">
        <f t="shared" si="3"/>
        <v>CRT</v>
      </c>
      <c r="BD7" s="19" t="str">
        <f t="shared" si="3"/>
        <v>ELK</v>
      </c>
      <c r="BE7" s="19" t="str">
        <f t="shared" ref="BE7:BM7" si="4">IF(T7&lt;&gt;"",T7,"")</f>
        <v>GI</v>
      </c>
      <c r="BF7" s="19" t="str">
        <f t="shared" si="4"/>
        <v>LEX</v>
      </c>
      <c r="BG7" s="19" t="str">
        <f t="shared" si="4"/>
        <v>MC</v>
      </c>
      <c r="BH7" s="19" t="str">
        <f t="shared" si="4"/>
        <v>NP</v>
      </c>
      <c r="BI7" s="19" t="str">
        <f t="shared" si="4"/>
        <v>PLV</v>
      </c>
      <c r="BJ7" s="19" t="str">
        <f t="shared" si="4"/>
        <v>SEW</v>
      </c>
      <c r="BK7" s="19" t="str">
        <f t="shared" si="4"/>
        <v>SKU</v>
      </c>
      <c r="BL7" s="19" t="str">
        <f t="shared" si="4"/>
        <v>STP</v>
      </c>
      <c r="BM7" s="19" t="str">
        <f t="shared" si="4"/>
        <v>Z-O</v>
      </c>
      <c r="BN7" s="6"/>
      <c r="BO7" s="12"/>
      <c r="BP7" s="9"/>
      <c r="BQ7" s="9"/>
      <c r="BR7" s="9"/>
      <c r="BS7" s="9"/>
    </row>
    <row r="8" spans="1:71" s="3" customFormat="1" ht="12" thickBot="1" x14ac:dyDescent="0.25">
      <c r="A8" s="61" t="s">
        <v>34</v>
      </c>
      <c r="B8" s="25">
        <v>97</v>
      </c>
      <c r="C8" s="26"/>
      <c r="D8" s="59"/>
      <c r="E8" s="26"/>
      <c r="F8" s="26"/>
      <c r="G8" s="26"/>
      <c r="H8" s="26"/>
      <c r="I8" s="27"/>
      <c r="J8" s="28"/>
      <c r="K8" s="28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31"/>
      <c r="BK8" s="31"/>
      <c r="BL8" s="31"/>
      <c r="BM8" s="31"/>
      <c r="BN8" s="6"/>
      <c r="BO8" s="12"/>
      <c r="BP8" s="9"/>
      <c r="BQ8" s="9"/>
      <c r="BR8" s="9"/>
      <c r="BS8" s="9"/>
    </row>
    <row r="9" spans="1:71" s="3" customFormat="1" ht="11.25" x14ac:dyDescent="0.2">
      <c r="A9" s="6" t="s">
        <v>196</v>
      </c>
      <c r="B9" s="32" t="s">
        <v>323</v>
      </c>
      <c r="C9" s="33" t="s">
        <v>57</v>
      </c>
      <c r="D9" s="53">
        <v>86.5</v>
      </c>
      <c r="E9" s="34">
        <v>115</v>
      </c>
      <c r="F9" s="34">
        <v>0</v>
      </c>
      <c r="G9" s="34">
        <v>140</v>
      </c>
      <c r="H9" s="34">
        <f t="shared" ref="H9:H14" si="5">SUM(E9:G9)</f>
        <v>255</v>
      </c>
      <c r="I9" s="35">
        <f t="shared" ref="I9:I20" si="6">IF(H9&gt;0,LOOKUP(D9,$B$232:$B$504,$C$232:$C$504),0)*H9</f>
        <v>299.77800000000002</v>
      </c>
      <c r="J9" s="18">
        <f>IF(H9&gt;=0,LARGE($H$9:$H$20,1),0)</f>
        <v>445</v>
      </c>
      <c r="K9" s="18">
        <f>MAX(AI9:AM9)</f>
        <v>0</v>
      </c>
      <c r="L9" s="35">
        <f>MAX(AD9:AH9)</f>
        <v>0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7"/>
      <c r="AD9" s="6">
        <f>IF(H9&gt;0,IF(H9&gt;=$J$13,1,AE9),0)</f>
        <v>0</v>
      </c>
      <c r="AE9" s="6">
        <f>IF(H9&gt;0,IF(H9&gt;=$J$12,2,AF9),0)</f>
        <v>0</v>
      </c>
      <c r="AF9" s="6">
        <f>IF(H9&gt;0,IF(H9&gt;=$J$11,3,AG9),0)</f>
        <v>0</v>
      </c>
      <c r="AG9" s="6">
        <f>IF(H9&gt;0,IF(H9&gt;=$J$10,5,AH9),0)</f>
        <v>0</v>
      </c>
      <c r="AH9" s="6">
        <f>IF(H9&gt;0,IF(H9&gt;=$J$9,7,0),0)</f>
        <v>0</v>
      </c>
      <c r="AI9" s="6">
        <f>IF(L9=7,1,AJ9)</f>
        <v>0</v>
      </c>
      <c r="AJ9" s="6">
        <f>IF(L9=5,2,AK9)</f>
        <v>0</v>
      </c>
      <c r="AK9" s="6">
        <f>IF(L9=3,3,AL9)</f>
        <v>0</v>
      </c>
      <c r="AL9" s="6">
        <f>IF(L9=2,4,AM9)</f>
        <v>0</v>
      </c>
      <c r="AM9" s="6">
        <f>IF(L9=1,5,0)</f>
        <v>0</v>
      </c>
      <c r="AN9" s="6"/>
      <c r="AO9" s="6">
        <f>IF(A9="*",H9,0)</f>
        <v>255</v>
      </c>
      <c r="AP9" s="6">
        <f>J9</f>
        <v>445</v>
      </c>
      <c r="AQ9" s="6" t="str">
        <f>IF(H9&gt;0,LOOKUP(C9,'counts-girls'!A$1:A$16,'counts-girls'!C$1:C$16),0)</f>
        <v>NP</v>
      </c>
      <c r="AR9" s="6">
        <f>IF($A9="*",IF($H9&gt;0,IF($H9&gt;=$AP$13,1,AS9),0),0)</f>
        <v>0</v>
      </c>
      <c r="AS9" s="6">
        <f>IF($A9="*",IF($H9&gt;0,IF($H9&gt;=$AP$12,2,AT9),0),0)</f>
        <v>0</v>
      </c>
      <c r="AT9" s="6">
        <f>IF($A9="*",IF($H9&gt;0,IF($H9&gt;=$AP$11,3,AU9),0),0)</f>
        <v>0</v>
      </c>
      <c r="AU9" s="6">
        <f>IF($A9="*",IF($H9&gt;0,IF($H9&gt;=$AP$10,5,AV9),0),0)</f>
        <v>0</v>
      </c>
      <c r="AV9" s="6">
        <f>IF($A9="*",IF($H9&gt;0,IF($H9&gt;=$AP$9,7,0),0),0)</f>
        <v>0</v>
      </c>
      <c r="AW9" s="6"/>
      <c r="AX9" s="18" t="str">
        <f>IF($AQ9=AX$7,MAX($AR9:$AV9),"")</f>
        <v/>
      </c>
      <c r="AY9" s="18" t="str">
        <f t="shared" ref="AY9:BM24" si="7">IF($AQ9=AY$7,MAX($AR9:$AV9),"")</f>
        <v/>
      </c>
      <c r="AZ9" s="18" t="str">
        <f t="shared" si="7"/>
        <v/>
      </c>
      <c r="BA9" s="18" t="str">
        <f t="shared" si="7"/>
        <v/>
      </c>
      <c r="BB9" s="18" t="str">
        <f t="shared" si="7"/>
        <v/>
      </c>
      <c r="BC9" s="18" t="str">
        <f t="shared" si="7"/>
        <v/>
      </c>
      <c r="BD9" s="18" t="str">
        <f t="shared" si="7"/>
        <v/>
      </c>
      <c r="BE9" s="18" t="str">
        <f t="shared" si="7"/>
        <v/>
      </c>
      <c r="BF9" s="18" t="str">
        <f t="shared" si="7"/>
        <v/>
      </c>
      <c r="BG9" s="18" t="str">
        <f t="shared" si="7"/>
        <v/>
      </c>
      <c r="BH9" s="18">
        <f t="shared" si="7"/>
        <v>0</v>
      </c>
      <c r="BI9" s="18" t="str">
        <f t="shared" si="7"/>
        <v/>
      </c>
      <c r="BJ9" s="18" t="str">
        <f t="shared" si="7"/>
        <v/>
      </c>
      <c r="BK9" s="18" t="str">
        <f t="shared" si="7"/>
        <v/>
      </c>
      <c r="BL9" s="18" t="str">
        <f t="shared" si="7"/>
        <v/>
      </c>
      <c r="BM9" s="18" t="str">
        <f t="shared" si="7"/>
        <v/>
      </c>
      <c r="BN9" s="6"/>
      <c r="BO9" s="12"/>
      <c r="BP9" s="9"/>
      <c r="BQ9" s="9"/>
      <c r="BR9" s="9"/>
      <c r="BS9" s="9"/>
    </row>
    <row r="10" spans="1:71" s="3" customFormat="1" ht="11.25" x14ac:dyDescent="0.2">
      <c r="A10" s="6" t="s">
        <v>196</v>
      </c>
      <c r="B10" s="32" t="s">
        <v>177</v>
      </c>
      <c r="C10" s="33" t="s">
        <v>109</v>
      </c>
      <c r="D10" s="53">
        <v>93.1</v>
      </c>
      <c r="E10" s="34">
        <v>115</v>
      </c>
      <c r="F10" s="34">
        <v>70</v>
      </c>
      <c r="G10" s="34">
        <v>145</v>
      </c>
      <c r="H10" s="34">
        <f t="shared" si="5"/>
        <v>330</v>
      </c>
      <c r="I10" s="35">
        <f t="shared" si="6"/>
        <v>377.85</v>
      </c>
      <c r="J10" s="18">
        <f>IF(H10&gt;=0,LARGE($H$9:$H$20,2),0)</f>
        <v>410</v>
      </c>
      <c r="K10" s="18">
        <f t="shared" ref="K10:K16" si="8">MAX(AI10:AM10)</f>
        <v>0</v>
      </c>
      <c r="L10" s="35">
        <f>MAX(AD10:AH10)</f>
        <v>0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7"/>
      <c r="AD10" s="6">
        <f t="shared" ref="AD10:AD20" si="9">IF(H10&gt;0,IF(H10&gt;=$J$13,1,AE10),0)</f>
        <v>0</v>
      </c>
      <c r="AE10" s="6">
        <f t="shared" ref="AE10:AE20" si="10">IF(H10&gt;0,IF(H10&gt;=$J$12,2,AF10),0)</f>
        <v>0</v>
      </c>
      <c r="AF10" s="6">
        <f t="shared" ref="AF10:AF20" si="11">IF(H10&gt;0,IF(H10&gt;=$J$11,3,AG10),0)</f>
        <v>0</v>
      </c>
      <c r="AG10" s="6">
        <f t="shared" ref="AG10:AG20" si="12">IF(H10&gt;0,IF(H10&gt;=$J$10,5,AH10),0)</f>
        <v>0</v>
      </c>
      <c r="AH10" s="6">
        <f t="shared" ref="AH10:AH20" si="13">IF(H10&gt;0,IF(H10&gt;=$J$9,7,0),0)</f>
        <v>0</v>
      </c>
      <c r="AI10" s="6">
        <f t="shared" ref="AI10:AI20" si="14">IF(L10=7,1,AJ10)</f>
        <v>0</v>
      </c>
      <c r="AJ10" s="6">
        <f t="shared" ref="AJ10:AJ20" si="15">IF(L10=5,2,AK10)</f>
        <v>0</v>
      </c>
      <c r="AK10" s="6">
        <f t="shared" ref="AK10:AK20" si="16">IF(L10=3,3,AL10)</f>
        <v>0</v>
      </c>
      <c r="AL10" s="6">
        <f t="shared" ref="AL10:AL20" si="17">IF(L10=2,4,AM10)</f>
        <v>0</v>
      </c>
      <c r="AM10" s="6">
        <f t="shared" ref="AM10:AM20" si="18">IF(L10=1,5,0)</f>
        <v>0</v>
      </c>
      <c r="AN10" s="6"/>
      <c r="AO10" s="6">
        <f>IF(A10="*",H10,0)</f>
        <v>330</v>
      </c>
      <c r="AP10" s="6">
        <f>J10</f>
        <v>410</v>
      </c>
      <c r="AQ10" s="6" t="str">
        <f>IF(H10&gt;0,LOOKUP(C10,'counts-girls'!A$1:A$16,'counts-girls'!C$1:C$16),0)</f>
        <v>PLV</v>
      </c>
      <c r="AR10" s="6">
        <f t="shared" ref="AR10:AR20" si="19">IF($A10="*",IF($H10&gt;0,IF($H10&gt;=$AP$13,1,AS10),0),0)</f>
        <v>0</v>
      </c>
      <c r="AS10" s="6">
        <f t="shared" ref="AS10:AS20" si="20">IF($A10="*",IF($H10&gt;0,IF($H10&gt;=$AP$12,2,AT10),0),0)</f>
        <v>0</v>
      </c>
      <c r="AT10" s="6">
        <f t="shared" ref="AT10:AT20" si="21">IF($A10="*",IF($H10&gt;0,IF($H10&gt;=$AP$11,3,AU10),0),0)</f>
        <v>0</v>
      </c>
      <c r="AU10" s="6">
        <f t="shared" ref="AU10:AU20" si="22">IF($A10="*",IF($H10&gt;0,IF($H10&gt;=$AP$10,5,AV10),0),0)</f>
        <v>0</v>
      </c>
      <c r="AV10" s="6">
        <f t="shared" ref="AV10:AV20" si="23">IF($A10="*",IF($H10&gt;0,IF($H10&gt;=$AP$9,7,0),0),0)</f>
        <v>0</v>
      </c>
      <c r="AW10" s="6"/>
      <c r="AX10" s="18" t="str">
        <f t="shared" ref="AX10:AX20" si="24">IF($AQ10=AX$7,MAX($AR10:$AV10),"")</f>
        <v/>
      </c>
      <c r="AY10" s="18" t="str">
        <f t="shared" si="7"/>
        <v/>
      </c>
      <c r="AZ10" s="18" t="str">
        <f t="shared" si="7"/>
        <v/>
      </c>
      <c r="BA10" s="18" t="str">
        <f t="shared" si="7"/>
        <v/>
      </c>
      <c r="BB10" s="18" t="str">
        <f t="shared" si="7"/>
        <v/>
      </c>
      <c r="BC10" s="18" t="str">
        <f t="shared" si="7"/>
        <v/>
      </c>
      <c r="BD10" s="18" t="str">
        <f t="shared" si="7"/>
        <v/>
      </c>
      <c r="BE10" s="18"/>
      <c r="BF10" s="18"/>
      <c r="BG10" s="18"/>
      <c r="BH10" s="18"/>
      <c r="BI10" s="18">
        <f t="shared" si="7"/>
        <v>0</v>
      </c>
      <c r="BJ10" s="18" t="str">
        <f t="shared" si="7"/>
        <v/>
      </c>
      <c r="BK10" s="18" t="str">
        <f t="shared" si="7"/>
        <v/>
      </c>
      <c r="BL10" s="18" t="str">
        <f t="shared" si="7"/>
        <v/>
      </c>
      <c r="BM10" s="18" t="str">
        <f t="shared" si="7"/>
        <v/>
      </c>
      <c r="BN10" s="6"/>
      <c r="BO10" s="12">
        <v>165</v>
      </c>
      <c r="BP10" s="9">
        <v>310</v>
      </c>
      <c r="BQ10" s="9">
        <v>175</v>
      </c>
      <c r="BR10" s="9">
        <v>330</v>
      </c>
      <c r="BS10" s="9">
        <v>795</v>
      </c>
    </row>
    <row r="11" spans="1:71" s="3" customFormat="1" ht="11.25" x14ac:dyDescent="0.2">
      <c r="A11" s="6" t="s">
        <v>196</v>
      </c>
      <c r="B11" s="32" t="s">
        <v>180</v>
      </c>
      <c r="C11" s="33" t="s">
        <v>308</v>
      </c>
      <c r="D11" s="53">
        <v>93.4</v>
      </c>
      <c r="E11" s="34">
        <v>110</v>
      </c>
      <c r="F11" s="34">
        <v>55</v>
      </c>
      <c r="G11" s="34">
        <v>155</v>
      </c>
      <c r="H11" s="34">
        <f t="shared" si="5"/>
        <v>320</v>
      </c>
      <c r="I11" s="35">
        <f t="shared" si="6"/>
        <v>366.4</v>
      </c>
      <c r="J11" s="18">
        <f>IF(H11&gt;=0,LARGE($H$9:$H$20,3),0)</f>
        <v>400</v>
      </c>
      <c r="K11" s="18">
        <f t="shared" si="8"/>
        <v>0</v>
      </c>
      <c r="L11" s="35">
        <f>MAX(AD11:AH11)</f>
        <v>0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7"/>
      <c r="AD11" s="6">
        <f t="shared" si="9"/>
        <v>0</v>
      </c>
      <c r="AE11" s="6">
        <f t="shared" si="10"/>
        <v>0</v>
      </c>
      <c r="AF11" s="6">
        <f t="shared" si="11"/>
        <v>0</v>
      </c>
      <c r="AG11" s="6">
        <f t="shared" si="12"/>
        <v>0</v>
      </c>
      <c r="AH11" s="6">
        <f t="shared" si="13"/>
        <v>0</v>
      </c>
      <c r="AI11" s="6">
        <f t="shared" si="14"/>
        <v>0</v>
      </c>
      <c r="AJ11" s="6">
        <f t="shared" si="15"/>
        <v>0</v>
      </c>
      <c r="AK11" s="6">
        <f t="shared" si="16"/>
        <v>0</v>
      </c>
      <c r="AL11" s="6">
        <f t="shared" si="17"/>
        <v>0</v>
      </c>
      <c r="AM11" s="6">
        <f t="shared" si="18"/>
        <v>0</v>
      </c>
      <c r="AN11" s="6"/>
      <c r="AO11" s="6">
        <f>IF(A11="*",H11,0)</f>
        <v>320</v>
      </c>
      <c r="AP11" s="6">
        <f>J11</f>
        <v>400</v>
      </c>
      <c r="AQ11" s="6" t="str">
        <f>IF(H11&gt;0,LOOKUP(C11,'counts-girls'!A$1:A$16,'counts-girls'!C$1:C$16),0)</f>
        <v>GI</v>
      </c>
      <c r="AR11" s="6">
        <f t="shared" si="19"/>
        <v>0</v>
      </c>
      <c r="AS11" s="6">
        <f t="shared" si="20"/>
        <v>0</v>
      </c>
      <c r="AT11" s="6">
        <f t="shared" si="21"/>
        <v>0</v>
      </c>
      <c r="AU11" s="6">
        <f t="shared" si="22"/>
        <v>0</v>
      </c>
      <c r="AV11" s="6">
        <f t="shared" si="23"/>
        <v>0</v>
      </c>
      <c r="AW11" s="6"/>
      <c r="AX11" s="18" t="str">
        <f t="shared" si="24"/>
        <v/>
      </c>
      <c r="AY11" s="18" t="str">
        <f t="shared" si="7"/>
        <v/>
      </c>
      <c r="AZ11" s="18" t="str">
        <f t="shared" si="7"/>
        <v/>
      </c>
      <c r="BA11" s="18" t="str">
        <f t="shared" si="7"/>
        <v/>
      </c>
      <c r="BB11" s="18" t="str">
        <f t="shared" si="7"/>
        <v/>
      </c>
      <c r="BC11" s="18" t="str">
        <f t="shared" si="7"/>
        <v/>
      </c>
      <c r="BD11" s="18" t="str">
        <f t="shared" si="7"/>
        <v/>
      </c>
      <c r="BE11" s="18"/>
      <c r="BF11" s="18"/>
      <c r="BG11" s="18"/>
      <c r="BH11" s="18"/>
      <c r="BI11" s="18" t="str">
        <f t="shared" si="7"/>
        <v/>
      </c>
      <c r="BJ11" s="18" t="str">
        <f t="shared" si="7"/>
        <v/>
      </c>
      <c r="BK11" s="18" t="str">
        <f t="shared" si="7"/>
        <v/>
      </c>
      <c r="BL11" s="18" t="str">
        <f t="shared" si="7"/>
        <v/>
      </c>
      <c r="BM11" s="18" t="str">
        <f t="shared" si="7"/>
        <v/>
      </c>
      <c r="BN11" s="6"/>
      <c r="BO11" s="12">
        <v>181</v>
      </c>
      <c r="BP11" s="9">
        <v>350</v>
      </c>
      <c r="BQ11" s="9">
        <v>205</v>
      </c>
      <c r="BR11" s="9">
        <v>400</v>
      </c>
      <c r="BS11" s="9">
        <v>935</v>
      </c>
    </row>
    <row r="12" spans="1:71" s="3" customFormat="1" ht="11.25" x14ac:dyDescent="0.2">
      <c r="A12" s="6" t="s">
        <v>196</v>
      </c>
      <c r="B12" s="32" t="s">
        <v>310</v>
      </c>
      <c r="C12" s="33" t="s">
        <v>45</v>
      </c>
      <c r="D12" s="53">
        <v>93.7</v>
      </c>
      <c r="E12" s="34">
        <v>100</v>
      </c>
      <c r="F12" s="34">
        <v>70</v>
      </c>
      <c r="G12" s="34">
        <v>170</v>
      </c>
      <c r="H12" s="34">
        <f t="shared" si="5"/>
        <v>340</v>
      </c>
      <c r="I12" s="35">
        <f t="shared" si="6"/>
        <v>389.3</v>
      </c>
      <c r="J12" s="18">
        <f>IF(H12&gt;=0,LARGE($H$9:$H$20,4),0)</f>
        <v>385</v>
      </c>
      <c r="K12" s="18">
        <f t="shared" si="8"/>
        <v>5</v>
      </c>
      <c r="L12" s="35">
        <f>MAX(AD12:AH12)</f>
        <v>1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7"/>
      <c r="AD12" s="6">
        <f t="shared" si="9"/>
        <v>1</v>
      </c>
      <c r="AE12" s="6">
        <f t="shared" si="10"/>
        <v>0</v>
      </c>
      <c r="AF12" s="6">
        <f t="shared" si="11"/>
        <v>0</v>
      </c>
      <c r="AG12" s="6">
        <f t="shared" si="12"/>
        <v>0</v>
      </c>
      <c r="AH12" s="6">
        <f t="shared" si="13"/>
        <v>0</v>
      </c>
      <c r="AI12" s="6">
        <f t="shared" si="14"/>
        <v>5</v>
      </c>
      <c r="AJ12" s="6">
        <f t="shared" si="15"/>
        <v>5</v>
      </c>
      <c r="AK12" s="6">
        <f t="shared" si="16"/>
        <v>5</v>
      </c>
      <c r="AL12" s="6">
        <f t="shared" si="17"/>
        <v>5</v>
      </c>
      <c r="AM12" s="6">
        <f t="shared" si="18"/>
        <v>5</v>
      </c>
      <c r="AN12" s="6"/>
      <c r="AO12" s="6">
        <f>IF(A12="*",H12,0)</f>
        <v>340</v>
      </c>
      <c r="AP12" s="6">
        <f>J12</f>
        <v>385</v>
      </c>
      <c r="AQ12" s="6" t="str">
        <f>IF(H12&gt;0,LOOKUP(C12,'counts-girls'!A$1:A$16,'counts-girls'!C$1:C$16),0)</f>
        <v>LEX</v>
      </c>
      <c r="AR12" s="6">
        <f t="shared" si="19"/>
        <v>1</v>
      </c>
      <c r="AS12" s="6">
        <f t="shared" si="20"/>
        <v>0</v>
      </c>
      <c r="AT12" s="6">
        <f t="shared" si="21"/>
        <v>0</v>
      </c>
      <c r="AU12" s="6">
        <f t="shared" si="22"/>
        <v>0</v>
      </c>
      <c r="AV12" s="6">
        <f t="shared" si="23"/>
        <v>0</v>
      </c>
      <c r="AW12" s="6"/>
      <c r="AX12" s="18" t="str">
        <f t="shared" si="24"/>
        <v/>
      </c>
      <c r="AY12" s="18" t="str">
        <f t="shared" si="7"/>
        <v/>
      </c>
      <c r="AZ12" s="18" t="str">
        <f t="shared" si="7"/>
        <v/>
      </c>
      <c r="BA12" s="18" t="str">
        <f t="shared" si="7"/>
        <v/>
      </c>
      <c r="BB12" s="18" t="str">
        <f t="shared" si="7"/>
        <v/>
      </c>
      <c r="BC12" s="18" t="str">
        <f t="shared" si="7"/>
        <v/>
      </c>
      <c r="BD12" s="18" t="str">
        <f t="shared" si="7"/>
        <v/>
      </c>
      <c r="BE12" s="18"/>
      <c r="BF12" s="18"/>
      <c r="BG12" s="18"/>
      <c r="BH12" s="18"/>
      <c r="BI12" s="18" t="str">
        <f t="shared" si="7"/>
        <v/>
      </c>
      <c r="BJ12" s="18" t="str">
        <f t="shared" si="7"/>
        <v/>
      </c>
      <c r="BK12" s="18" t="str">
        <f t="shared" si="7"/>
        <v/>
      </c>
      <c r="BL12" s="18" t="str">
        <f t="shared" si="7"/>
        <v/>
      </c>
      <c r="BM12" s="18" t="str">
        <f t="shared" si="7"/>
        <v/>
      </c>
      <c r="BN12" s="6"/>
      <c r="BO12" s="12">
        <v>198</v>
      </c>
      <c r="BP12" s="9">
        <v>465</v>
      </c>
      <c r="BQ12" s="9">
        <v>300</v>
      </c>
      <c r="BR12" s="9">
        <v>355</v>
      </c>
      <c r="BS12" s="9">
        <v>1115</v>
      </c>
    </row>
    <row r="13" spans="1:71" s="3" customFormat="1" ht="11.25" x14ac:dyDescent="0.2">
      <c r="A13" s="6" t="s">
        <v>196</v>
      </c>
      <c r="B13" s="32" t="s">
        <v>326</v>
      </c>
      <c r="C13" s="33" t="s">
        <v>109</v>
      </c>
      <c r="D13" s="53">
        <v>94.5</v>
      </c>
      <c r="E13" s="34">
        <v>115</v>
      </c>
      <c r="F13" s="34">
        <v>65</v>
      </c>
      <c r="G13" s="34">
        <v>205</v>
      </c>
      <c r="H13" s="34">
        <f t="shared" si="5"/>
        <v>385</v>
      </c>
      <c r="I13" s="35">
        <f t="shared" si="6"/>
        <v>437.55250000000001</v>
      </c>
      <c r="J13" s="18">
        <f>IF(H13&gt;=0,LARGE($H$9:$H$20,5),0)</f>
        <v>340</v>
      </c>
      <c r="K13" s="18">
        <f t="shared" ref="K13:K19" si="25">MAX(AI13:AM13)</f>
        <v>4</v>
      </c>
      <c r="L13" s="35">
        <f t="shared" ref="L13:L27" si="26">MAX(AD13:AH13)</f>
        <v>2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7"/>
      <c r="AD13" s="6">
        <f t="shared" si="9"/>
        <v>1</v>
      </c>
      <c r="AE13" s="6">
        <f t="shared" si="10"/>
        <v>2</v>
      </c>
      <c r="AF13" s="6">
        <f t="shared" si="11"/>
        <v>0</v>
      </c>
      <c r="AG13" s="6">
        <f t="shared" si="12"/>
        <v>0</v>
      </c>
      <c r="AH13" s="6">
        <f t="shared" si="13"/>
        <v>0</v>
      </c>
      <c r="AI13" s="6">
        <f t="shared" si="14"/>
        <v>4</v>
      </c>
      <c r="AJ13" s="6">
        <f t="shared" si="15"/>
        <v>4</v>
      </c>
      <c r="AK13" s="6">
        <f t="shared" si="16"/>
        <v>4</v>
      </c>
      <c r="AL13" s="6">
        <f t="shared" si="17"/>
        <v>4</v>
      </c>
      <c r="AM13" s="6">
        <f t="shared" si="18"/>
        <v>0</v>
      </c>
      <c r="AN13" s="6"/>
      <c r="AO13" s="6">
        <f>IF(A13="*",H13,0)</f>
        <v>385</v>
      </c>
      <c r="AP13" s="6">
        <f>J13</f>
        <v>340</v>
      </c>
      <c r="AQ13" s="6" t="str">
        <f>IF(H13&gt;0,LOOKUP(C13,'counts-girls'!A$1:A$16,'counts-girls'!C$1:C$16),0)</f>
        <v>PLV</v>
      </c>
      <c r="AR13" s="6">
        <f t="shared" si="19"/>
        <v>1</v>
      </c>
      <c r="AS13" s="6">
        <f t="shared" si="20"/>
        <v>2</v>
      </c>
      <c r="AT13" s="6">
        <f t="shared" si="21"/>
        <v>0</v>
      </c>
      <c r="AU13" s="6">
        <f t="shared" si="22"/>
        <v>0</v>
      </c>
      <c r="AV13" s="6">
        <f t="shared" si="23"/>
        <v>0</v>
      </c>
      <c r="AW13" s="6"/>
      <c r="AX13" s="18" t="str">
        <f t="shared" si="24"/>
        <v/>
      </c>
      <c r="AY13" s="18" t="str">
        <f t="shared" si="7"/>
        <v/>
      </c>
      <c r="AZ13" s="18" t="str">
        <f t="shared" si="7"/>
        <v/>
      </c>
      <c r="BA13" s="18" t="str">
        <f t="shared" si="7"/>
        <v/>
      </c>
      <c r="BB13" s="18" t="str">
        <f t="shared" si="7"/>
        <v/>
      </c>
      <c r="BC13" s="18" t="str">
        <f t="shared" si="7"/>
        <v/>
      </c>
      <c r="BD13" s="18" t="str">
        <f t="shared" si="7"/>
        <v/>
      </c>
      <c r="BE13" s="18"/>
      <c r="BF13" s="18"/>
      <c r="BG13" s="18"/>
      <c r="BH13" s="18"/>
      <c r="BI13" s="18">
        <f t="shared" si="7"/>
        <v>2</v>
      </c>
      <c r="BJ13" s="18" t="str">
        <f t="shared" si="7"/>
        <v/>
      </c>
      <c r="BK13" s="18" t="str">
        <f t="shared" si="7"/>
        <v/>
      </c>
      <c r="BL13" s="18" t="str">
        <f t="shared" si="7"/>
        <v/>
      </c>
      <c r="BM13" s="18" t="str">
        <f t="shared" si="7"/>
        <v/>
      </c>
      <c r="BN13" s="6"/>
      <c r="BO13" s="46" t="s">
        <v>26</v>
      </c>
      <c r="BP13" s="9">
        <v>400</v>
      </c>
      <c r="BQ13" s="9">
        <v>215</v>
      </c>
      <c r="BR13" s="9">
        <v>405</v>
      </c>
      <c r="BS13" s="9">
        <v>925</v>
      </c>
    </row>
    <row r="14" spans="1:71" s="3" customFormat="1" ht="11.25" x14ac:dyDescent="0.2">
      <c r="A14" s="6" t="s">
        <v>196</v>
      </c>
      <c r="B14" s="32" t="s">
        <v>68</v>
      </c>
      <c r="C14" s="33" t="s">
        <v>45</v>
      </c>
      <c r="D14" s="53">
        <v>95.1</v>
      </c>
      <c r="E14" s="34">
        <v>115</v>
      </c>
      <c r="F14" s="34">
        <v>80</v>
      </c>
      <c r="G14" s="34">
        <v>205</v>
      </c>
      <c r="H14" s="34">
        <f t="shared" si="5"/>
        <v>400</v>
      </c>
      <c r="I14" s="35">
        <f t="shared" si="6"/>
        <v>450.44000000000005</v>
      </c>
      <c r="J14" s="7"/>
      <c r="K14" s="18">
        <f t="shared" si="25"/>
        <v>3</v>
      </c>
      <c r="L14" s="35">
        <f t="shared" si="26"/>
        <v>3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7"/>
      <c r="AD14" s="6">
        <f t="shared" si="9"/>
        <v>1</v>
      </c>
      <c r="AE14" s="6">
        <f t="shared" si="10"/>
        <v>2</v>
      </c>
      <c r="AF14" s="6">
        <f t="shared" si="11"/>
        <v>3</v>
      </c>
      <c r="AG14" s="6">
        <f t="shared" si="12"/>
        <v>0</v>
      </c>
      <c r="AH14" s="6">
        <f t="shared" si="13"/>
        <v>0</v>
      </c>
      <c r="AI14" s="6">
        <f t="shared" si="14"/>
        <v>3</v>
      </c>
      <c r="AJ14" s="6">
        <f t="shared" si="15"/>
        <v>3</v>
      </c>
      <c r="AK14" s="6">
        <f t="shared" si="16"/>
        <v>3</v>
      </c>
      <c r="AL14" s="6">
        <f t="shared" si="17"/>
        <v>0</v>
      </c>
      <c r="AM14" s="6">
        <f t="shared" si="18"/>
        <v>0</v>
      </c>
      <c r="AN14" s="6"/>
      <c r="AO14" s="6">
        <f t="shared" ref="AO14:AO81" si="27">IF(A14="*",H14,"")</f>
        <v>400</v>
      </c>
      <c r="AP14" s="6"/>
      <c r="AQ14" s="6" t="str">
        <f>IF(H14&gt;0,LOOKUP(C14,'counts-girls'!A$1:A$16,'counts-girls'!C$1:C$16),0)</f>
        <v>LEX</v>
      </c>
      <c r="AR14" s="6">
        <f t="shared" si="19"/>
        <v>1</v>
      </c>
      <c r="AS14" s="6">
        <f t="shared" si="20"/>
        <v>2</v>
      </c>
      <c r="AT14" s="6">
        <f t="shared" si="21"/>
        <v>3</v>
      </c>
      <c r="AU14" s="6">
        <f t="shared" si="22"/>
        <v>0</v>
      </c>
      <c r="AV14" s="6">
        <f t="shared" si="23"/>
        <v>0</v>
      </c>
      <c r="AW14" s="6"/>
      <c r="AX14" s="18" t="str">
        <f t="shared" si="24"/>
        <v/>
      </c>
      <c r="AY14" s="18" t="str">
        <f t="shared" si="7"/>
        <v/>
      </c>
      <c r="AZ14" s="18" t="str">
        <f t="shared" si="7"/>
        <v/>
      </c>
      <c r="BA14" s="18" t="str">
        <f t="shared" si="7"/>
        <v/>
      </c>
      <c r="BB14" s="18" t="str">
        <f t="shared" si="7"/>
        <v/>
      </c>
      <c r="BC14" s="18" t="str">
        <f t="shared" si="7"/>
        <v/>
      </c>
      <c r="BD14" s="18" t="str">
        <f t="shared" si="7"/>
        <v/>
      </c>
      <c r="BE14" s="18"/>
      <c r="BF14" s="18"/>
      <c r="BG14" s="18"/>
      <c r="BH14" s="18"/>
      <c r="BI14" s="18" t="str">
        <f t="shared" si="7"/>
        <v/>
      </c>
      <c r="BJ14" s="18" t="str">
        <f t="shared" si="7"/>
        <v/>
      </c>
      <c r="BK14" s="18" t="str">
        <f t="shared" si="7"/>
        <v/>
      </c>
      <c r="BL14" s="18" t="str">
        <f t="shared" si="7"/>
        <v/>
      </c>
      <c r="BM14" s="18" t="str">
        <f t="shared" si="7"/>
        <v/>
      </c>
      <c r="BN14" s="6"/>
      <c r="BO14" s="9"/>
      <c r="BP14" s="9"/>
      <c r="BQ14" s="9"/>
      <c r="BR14" s="9"/>
      <c r="BS14" s="9"/>
    </row>
    <row r="15" spans="1:71" s="3" customFormat="1" ht="11.25" x14ac:dyDescent="0.2">
      <c r="A15" s="6" t="s">
        <v>196</v>
      </c>
      <c r="B15" s="32" t="s">
        <v>287</v>
      </c>
      <c r="C15" s="33" t="s">
        <v>288</v>
      </c>
      <c r="D15" s="53">
        <v>95.3</v>
      </c>
      <c r="E15" s="34">
        <v>125</v>
      </c>
      <c r="F15" s="34">
        <v>75</v>
      </c>
      <c r="G15" s="34">
        <v>210</v>
      </c>
      <c r="H15" s="34">
        <f t="shared" ref="H15:H19" si="28">SUM(E15:G15)</f>
        <v>410</v>
      </c>
      <c r="I15" s="35">
        <f t="shared" si="6"/>
        <v>461.70100000000002</v>
      </c>
      <c r="J15" s="7"/>
      <c r="K15" s="18">
        <f t="shared" si="25"/>
        <v>2</v>
      </c>
      <c r="L15" s="35">
        <f t="shared" si="26"/>
        <v>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7"/>
      <c r="AD15" s="6">
        <f t="shared" si="9"/>
        <v>1</v>
      </c>
      <c r="AE15" s="6">
        <f t="shared" si="10"/>
        <v>2</v>
      </c>
      <c r="AF15" s="6">
        <f t="shared" si="11"/>
        <v>3</v>
      </c>
      <c r="AG15" s="6">
        <f t="shared" si="12"/>
        <v>5</v>
      </c>
      <c r="AH15" s="6">
        <f t="shared" si="13"/>
        <v>0</v>
      </c>
      <c r="AI15" s="6">
        <f t="shared" si="14"/>
        <v>2</v>
      </c>
      <c r="AJ15" s="6">
        <f t="shared" si="15"/>
        <v>2</v>
      </c>
      <c r="AK15" s="6">
        <f t="shared" si="16"/>
        <v>0</v>
      </c>
      <c r="AL15" s="6">
        <f t="shared" si="17"/>
        <v>0</v>
      </c>
      <c r="AM15" s="6">
        <f t="shared" si="18"/>
        <v>0</v>
      </c>
      <c r="AN15" s="6"/>
      <c r="AO15" s="6">
        <f t="shared" si="27"/>
        <v>410</v>
      </c>
      <c r="AP15" s="6"/>
      <c r="AQ15" s="6" t="str">
        <f>IF(H15&gt;0,LOOKUP(C15,'counts-girls'!A$1:A$16,'counts-girls'!C$1:C$16),0)</f>
        <v>COL</v>
      </c>
      <c r="AR15" s="6">
        <f t="shared" si="19"/>
        <v>1</v>
      </c>
      <c r="AS15" s="6">
        <f t="shared" si="20"/>
        <v>2</v>
      </c>
      <c r="AT15" s="6">
        <f t="shared" si="21"/>
        <v>3</v>
      </c>
      <c r="AU15" s="6">
        <f t="shared" si="22"/>
        <v>5</v>
      </c>
      <c r="AV15" s="6">
        <f t="shared" si="23"/>
        <v>0</v>
      </c>
      <c r="AW15" s="6"/>
      <c r="AX15" s="18" t="str">
        <f t="shared" si="24"/>
        <v/>
      </c>
      <c r="AY15" s="18" t="str">
        <f t="shared" si="7"/>
        <v/>
      </c>
      <c r="AZ15" s="18" t="str">
        <f t="shared" si="7"/>
        <v/>
      </c>
      <c r="BA15" s="18">
        <f t="shared" si="7"/>
        <v>5</v>
      </c>
      <c r="BB15" s="18" t="str">
        <f t="shared" si="7"/>
        <v/>
      </c>
      <c r="BC15" s="18" t="str">
        <f t="shared" si="7"/>
        <v/>
      </c>
      <c r="BD15" s="18" t="str">
        <f t="shared" si="7"/>
        <v/>
      </c>
      <c r="BE15" s="18"/>
      <c r="BF15" s="18"/>
      <c r="BG15" s="18"/>
      <c r="BH15" s="18"/>
      <c r="BI15" s="18" t="str">
        <f t="shared" si="7"/>
        <v/>
      </c>
      <c r="BJ15" s="18" t="str">
        <f t="shared" si="7"/>
        <v/>
      </c>
      <c r="BK15" s="18" t="str">
        <f t="shared" si="7"/>
        <v/>
      </c>
      <c r="BL15" s="18" t="str">
        <f t="shared" si="7"/>
        <v/>
      </c>
      <c r="BM15" s="18" t="str">
        <f t="shared" si="7"/>
        <v/>
      </c>
      <c r="BN15" s="6"/>
      <c r="BO15" s="6"/>
      <c r="BP15" s="6"/>
      <c r="BQ15" s="6"/>
      <c r="BR15" s="6"/>
      <c r="BS15" s="6"/>
    </row>
    <row r="16" spans="1:71" s="3" customFormat="1" ht="13.5" thickBot="1" x14ac:dyDescent="0.25">
      <c r="A16" s="6" t="s">
        <v>196</v>
      </c>
      <c r="B16" s="32" t="s">
        <v>176</v>
      </c>
      <c r="C16" s="33" t="s">
        <v>44</v>
      </c>
      <c r="D16" s="53">
        <v>96.6</v>
      </c>
      <c r="E16" s="34">
        <v>175</v>
      </c>
      <c r="F16" s="34">
        <v>80</v>
      </c>
      <c r="G16" s="34">
        <v>190</v>
      </c>
      <c r="H16" s="34">
        <f>SUM(E16:G16)</f>
        <v>445</v>
      </c>
      <c r="I16" s="35">
        <f t="shared" si="6"/>
        <v>497.51000000000005</v>
      </c>
      <c r="J16" s="36"/>
      <c r="K16" s="18">
        <f t="shared" si="8"/>
        <v>1</v>
      </c>
      <c r="L16" s="35">
        <f t="shared" si="26"/>
        <v>7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7"/>
      <c r="AD16" s="6">
        <f t="shared" si="9"/>
        <v>1</v>
      </c>
      <c r="AE16" s="6">
        <f t="shared" si="10"/>
        <v>2</v>
      </c>
      <c r="AF16" s="6">
        <f t="shared" si="11"/>
        <v>3</v>
      </c>
      <c r="AG16" s="6">
        <f t="shared" si="12"/>
        <v>5</v>
      </c>
      <c r="AH16" s="6">
        <f t="shared" si="13"/>
        <v>7</v>
      </c>
      <c r="AI16" s="6">
        <f t="shared" si="14"/>
        <v>1</v>
      </c>
      <c r="AJ16" s="6">
        <f t="shared" si="15"/>
        <v>0</v>
      </c>
      <c r="AK16" s="6">
        <f t="shared" si="16"/>
        <v>0</v>
      </c>
      <c r="AL16" s="6">
        <f t="shared" si="17"/>
        <v>0</v>
      </c>
      <c r="AM16" s="6">
        <f t="shared" si="18"/>
        <v>0</v>
      </c>
      <c r="AN16" s="6"/>
      <c r="AO16" s="6">
        <f t="shared" si="27"/>
        <v>445</v>
      </c>
      <c r="AP16" s="6"/>
      <c r="AQ16" s="6" t="str">
        <f>IF(H16&gt;0,LOOKUP(C16,'counts-girls'!A$1:A$16,'counts-girls'!C$1:C$16),0)</f>
        <v>BT</v>
      </c>
      <c r="AR16" s="6">
        <f t="shared" si="19"/>
        <v>1</v>
      </c>
      <c r="AS16" s="6">
        <f t="shared" si="20"/>
        <v>2</v>
      </c>
      <c r="AT16" s="6">
        <f t="shared" si="21"/>
        <v>3</v>
      </c>
      <c r="AU16" s="6">
        <f t="shared" si="22"/>
        <v>5</v>
      </c>
      <c r="AV16" s="6">
        <f t="shared" si="23"/>
        <v>7</v>
      </c>
      <c r="AW16" s="6"/>
      <c r="AX16" s="18" t="str">
        <f t="shared" si="24"/>
        <v/>
      </c>
      <c r="AY16" s="18" t="str">
        <f t="shared" si="7"/>
        <v/>
      </c>
      <c r="AZ16" s="18">
        <f t="shared" si="7"/>
        <v>7</v>
      </c>
      <c r="BA16" s="18" t="str">
        <f t="shared" si="7"/>
        <v/>
      </c>
      <c r="BB16" s="18" t="str">
        <f t="shared" si="7"/>
        <v/>
      </c>
      <c r="BC16" s="18" t="str">
        <f t="shared" si="7"/>
        <v/>
      </c>
      <c r="BD16" s="18" t="str">
        <f t="shared" si="7"/>
        <v/>
      </c>
      <c r="BE16" s="18"/>
      <c r="BF16" s="18"/>
      <c r="BG16" s="18"/>
      <c r="BH16" s="18"/>
      <c r="BI16" s="18" t="str">
        <f t="shared" si="7"/>
        <v/>
      </c>
      <c r="BJ16" s="18" t="str">
        <f t="shared" si="7"/>
        <v/>
      </c>
      <c r="BK16" s="18" t="str">
        <f t="shared" si="7"/>
        <v/>
      </c>
      <c r="BL16" s="18" t="str">
        <f t="shared" si="7"/>
        <v/>
      </c>
      <c r="BM16" s="18" t="str">
        <f t="shared" si="7"/>
        <v/>
      </c>
      <c r="BN16" s="6"/>
      <c r="BO16" s="6"/>
      <c r="BP16" s="6"/>
      <c r="BQ16" s="6"/>
      <c r="BR16" s="6"/>
      <c r="BS16" s="6"/>
    </row>
    <row r="17" spans="1:71" s="3" customFormat="1" hidden="1" x14ac:dyDescent="0.2">
      <c r="A17" s="6"/>
      <c r="B17" s="32"/>
      <c r="C17" s="33"/>
      <c r="D17" s="53"/>
      <c r="E17" s="34"/>
      <c r="F17" s="34"/>
      <c r="G17" s="34"/>
      <c r="H17" s="34">
        <f t="shared" si="28"/>
        <v>0</v>
      </c>
      <c r="I17" s="35">
        <f t="shared" si="6"/>
        <v>0</v>
      </c>
      <c r="J17" s="36"/>
      <c r="K17" s="18">
        <f t="shared" si="25"/>
        <v>0</v>
      </c>
      <c r="L17" s="35">
        <f t="shared" si="26"/>
        <v>0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7"/>
      <c r="AD17" s="6">
        <f t="shared" si="9"/>
        <v>0</v>
      </c>
      <c r="AE17" s="6">
        <f t="shared" si="10"/>
        <v>0</v>
      </c>
      <c r="AF17" s="6">
        <f t="shared" si="11"/>
        <v>0</v>
      </c>
      <c r="AG17" s="6">
        <f t="shared" si="12"/>
        <v>0</v>
      </c>
      <c r="AH17" s="6">
        <f t="shared" si="13"/>
        <v>0</v>
      </c>
      <c r="AI17" s="6">
        <f t="shared" si="14"/>
        <v>0</v>
      </c>
      <c r="AJ17" s="6">
        <f t="shared" si="15"/>
        <v>0</v>
      </c>
      <c r="AK17" s="6">
        <f t="shared" si="16"/>
        <v>0</v>
      </c>
      <c r="AL17" s="6">
        <f t="shared" si="17"/>
        <v>0</v>
      </c>
      <c r="AM17" s="6">
        <f t="shared" si="18"/>
        <v>0</v>
      </c>
      <c r="AN17" s="6"/>
      <c r="AO17" s="6" t="str">
        <f t="shared" si="27"/>
        <v/>
      </c>
      <c r="AP17" s="6"/>
      <c r="AQ17" s="6">
        <f>IF(H17&gt;0,LOOKUP(C17,'counts-girls'!A$1:A$16,'counts-girls'!C$1:C$16),0)</f>
        <v>0</v>
      </c>
      <c r="AR17" s="6">
        <f t="shared" si="19"/>
        <v>0</v>
      </c>
      <c r="AS17" s="6">
        <f t="shared" si="20"/>
        <v>0</v>
      </c>
      <c r="AT17" s="6">
        <f t="shared" si="21"/>
        <v>0</v>
      </c>
      <c r="AU17" s="6">
        <f t="shared" si="22"/>
        <v>0</v>
      </c>
      <c r="AV17" s="6">
        <f t="shared" si="23"/>
        <v>0</v>
      </c>
      <c r="AW17" s="6"/>
      <c r="AX17" s="18" t="str">
        <f t="shared" si="24"/>
        <v/>
      </c>
      <c r="AY17" s="18" t="str">
        <f t="shared" si="7"/>
        <v/>
      </c>
      <c r="AZ17" s="18" t="str">
        <f t="shared" si="7"/>
        <v/>
      </c>
      <c r="BA17" s="18"/>
      <c r="BB17" s="18"/>
      <c r="BC17" s="18"/>
      <c r="BD17" s="18"/>
      <c r="BE17" s="18"/>
      <c r="BF17" s="18"/>
      <c r="BG17" s="18"/>
      <c r="BH17" s="18"/>
      <c r="BI17" s="18" t="str">
        <f t="shared" si="7"/>
        <v/>
      </c>
      <c r="BJ17" s="18" t="str">
        <f t="shared" si="7"/>
        <v/>
      </c>
      <c r="BK17" s="18" t="str">
        <f t="shared" si="7"/>
        <v/>
      </c>
      <c r="BL17" s="18" t="str">
        <f t="shared" si="7"/>
        <v/>
      </c>
      <c r="BM17" s="18" t="str">
        <f t="shared" si="7"/>
        <v/>
      </c>
      <c r="BN17" s="6"/>
      <c r="BO17" s="6"/>
      <c r="BP17" s="6"/>
      <c r="BQ17" s="6"/>
      <c r="BR17" s="6"/>
      <c r="BS17" s="6"/>
    </row>
    <row r="18" spans="1:71" s="3" customFormat="1" hidden="1" x14ac:dyDescent="0.2">
      <c r="A18" s="6"/>
      <c r="B18" s="32"/>
      <c r="C18" s="33"/>
      <c r="D18" s="53"/>
      <c r="E18" s="34"/>
      <c r="F18" s="34"/>
      <c r="G18" s="34"/>
      <c r="H18" s="34">
        <f t="shared" si="28"/>
        <v>0</v>
      </c>
      <c r="I18" s="35">
        <f t="shared" si="6"/>
        <v>0</v>
      </c>
      <c r="J18" s="36"/>
      <c r="K18" s="18">
        <f t="shared" si="25"/>
        <v>0</v>
      </c>
      <c r="L18" s="35">
        <f t="shared" si="26"/>
        <v>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7"/>
      <c r="AD18" s="6">
        <f t="shared" si="9"/>
        <v>0</v>
      </c>
      <c r="AE18" s="6">
        <f t="shared" si="10"/>
        <v>0</v>
      </c>
      <c r="AF18" s="6">
        <f t="shared" si="11"/>
        <v>0</v>
      </c>
      <c r="AG18" s="6">
        <f t="shared" si="12"/>
        <v>0</v>
      </c>
      <c r="AH18" s="6">
        <f t="shared" si="13"/>
        <v>0</v>
      </c>
      <c r="AI18" s="6">
        <f t="shared" si="14"/>
        <v>0</v>
      </c>
      <c r="AJ18" s="6">
        <f t="shared" si="15"/>
        <v>0</v>
      </c>
      <c r="AK18" s="6">
        <f t="shared" si="16"/>
        <v>0</v>
      </c>
      <c r="AL18" s="6">
        <f t="shared" si="17"/>
        <v>0</v>
      </c>
      <c r="AM18" s="6">
        <f t="shared" si="18"/>
        <v>0</v>
      </c>
      <c r="AN18" s="6"/>
      <c r="AO18" s="6" t="str">
        <f t="shared" si="27"/>
        <v/>
      </c>
      <c r="AP18" s="6"/>
      <c r="AQ18" s="6">
        <f>IF(H18&gt;0,LOOKUP(C18,'counts-girls'!A$1:A$16,'counts-girls'!C$1:C$16),0)</f>
        <v>0</v>
      </c>
      <c r="AR18" s="6">
        <f t="shared" si="19"/>
        <v>0</v>
      </c>
      <c r="AS18" s="6">
        <f t="shared" si="20"/>
        <v>0</v>
      </c>
      <c r="AT18" s="6">
        <f t="shared" si="21"/>
        <v>0</v>
      </c>
      <c r="AU18" s="6">
        <f t="shared" si="22"/>
        <v>0</v>
      </c>
      <c r="AV18" s="6">
        <f t="shared" si="23"/>
        <v>0</v>
      </c>
      <c r="AW18" s="6"/>
      <c r="AX18" s="18" t="str">
        <f t="shared" si="24"/>
        <v/>
      </c>
      <c r="AY18" s="18" t="str">
        <f t="shared" si="7"/>
        <v/>
      </c>
      <c r="AZ18" s="18" t="str">
        <f t="shared" si="7"/>
        <v/>
      </c>
      <c r="BA18" s="18"/>
      <c r="BB18" s="18"/>
      <c r="BC18" s="18"/>
      <c r="BD18" s="18"/>
      <c r="BE18" s="18"/>
      <c r="BF18" s="18"/>
      <c r="BG18" s="18"/>
      <c r="BH18" s="18"/>
      <c r="BI18" s="18" t="str">
        <f t="shared" si="7"/>
        <v/>
      </c>
      <c r="BJ18" s="18" t="str">
        <f t="shared" si="7"/>
        <v/>
      </c>
      <c r="BK18" s="18" t="str">
        <f t="shared" si="7"/>
        <v/>
      </c>
      <c r="BL18" s="18" t="str">
        <f t="shared" si="7"/>
        <v/>
      </c>
      <c r="BM18" s="18" t="str">
        <f t="shared" si="7"/>
        <v/>
      </c>
      <c r="BN18" s="6"/>
      <c r="BO18" s="6"/>
      <c r="BP18" s="6"/>
      <c r="BQ18" s="6"/>
      <c r="BR18" s="6"/>
      <c r="BS18" s="6"/>
    </row>
    <row r="19" spans="1:71" s="3" customFormat="1" hidden="1" x14ac:dyDescent="0.2">
      <c r="A19" s="6"/>
      <c r="B19" s="32"/>
      <c r="C19" s="33"/>
      <c r="D19" s="53"/>
      <c r="E19" s="34"/>
      <c r="F19" s="34"/>
      <c r="G19" s="34"/>
      <c r="H19" s="34">
        <f t="shared" si="28"/>
        <v>0</v>
      </c>
      <c r="I19" s="35">
        <f t="shared" si="6"/>
        <v>0</v>
      </c>
      <c r="J19" s="36"/>
      <c r="K19" s="18">
        <f t="shared" si="25"/>
        <v>0</v>
      </c>
      <c r="L19" s="35">
        <f t="shared" si="26"/>
        <v>0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7"/>
      <c r="AD19" s="6">
        <f t="shared" si="9"/>
        <v>0</v>
      </c>
      <c r="AE19" s="6">
        <f t="shared" si="10"/>
        <v>0</v>
      </c>
      <c r="AF19" s="6">
        <f t="shared" si="11"/>
        <v>0</v>
      </c>
      <c r="AG19" s="6">
        <f t="shared" si="12"/>
        <v>0</v>
      </c>
      <c r="AH19" s="6">
        <f t="shared" si="13"/>
        <v>0</v>
      </c>
      <c r="AI19" s="6">
        <f t="shared" si="14"/>
        <v>0</v>
      </c>
      <c r="AJ19" s="6">
        <f t="shared" si="15"/>
        <v>0</v>
      </c>
      <c r="AK19" s="6">
        <f t="shared" si="16"/>
        <v>0</v>
      </c>
      <c r="AL19" s="6">
        <f t="shared" si="17"/>
        <v>0</v>
      </c>
      <c r="AM19" s="6">
        <f t="shared" si="18"/>
        <v>0</v>
      </c>
      <c r="AN19" s="6"/>
      <c r="AO19" s="6" t="str">
        <f t="shared" si="27"/>
        <v/>
      </c>
      <c r="AP19" s="6"/>
      <c r="AQ19" s="6">
        <f>IF(H19&gt;0,LOOKUP(C19,'counts-girls'!A$1:A$16,'counts-girls'!C$1:C$16),0)</f>
        <v>0</v>
      </c>
      <c r="AR19" s="6">
        <f t="shared" si="19"/>
        <v>0</v>
      </c>
      <c r="AS19" s="6">
        <f t="shared" si="20"/>
        <v>0</v>
      </c>
      <c r="AT19" s="6">
        <f t="shared" si="21"/>
        <v>0</v>
      </c>
      <c r="AU19" s="6">
        <f t="shared" si="22"/>
        <v>0</v>
      </c>
      <c r="AV19" s="6">
        <f t="shared" si="23"/>
        <v>0</v>
      </c>
      <c r="AW19" s="6"/>
      <c r="AX19" s="18" t="str">
        <f t="shared" si="24"/>
        <v/>
      </c>
      <c r="AY19" s="18" t="str">
        <f t="shared" si="7"/>
        <v/>
      </c>
      <c r="AZ19" s="18" t="str">
        <f t="shared" si="7"/>
        <v/>
      </c>
      <c r="BA19" s="18"/>
      <c r="BB19" s="18"/>
      <c r="BC19" s="18"/>
      <c r="BD19" s="18"/>
      <c r="BE19" s="18"/>
      <c r="BF19" s="18"/>
      <c r="BG19" s="18"/>
      <c r="BH19" s="18"/>
      <c r="BI19" s="18" t="str">
        <f t="shared" si="7"/>
        <v/>
      </c>
      <c r="BJ19" s="18" t="str">
        <f t="shared" si="7"/>
        <v/>
      </c>
      <c r="BK19" s="18" t="str">
        <f t="shared" si="7"/>
        <v/>
      </c>
      <c r="BL19" s="18" t="str">
        <f t="shared" si="7"/>
        <v/>
      </c>
      <c r="BM19" s="18" t="str">
        <f t="shared" si="7"/>
        <v/>
      </c>
      <c r="BN19" s="6"/>
      <c r="BO19" s="6"/>
      <c r="BP19" s="6"/>
      <c r="BQ19" s="6"/>
      <c r="BR19" s="6"/>
      <c r="BS19" s="6"/>
    </row>
    <row r="20" spans="1:71" s="3" customFormat="1" ht="13.5" hidden="1" thickBot="1" x14ac:dyDescent="0.25">
      <c r="A20" s="6"/>
      <c r="B20" s="32"/>
      <c r="C20" s="33"/>
      <c r="D20" s="53"/>
      <c r="E20" s="34"/>
      <c r="F20" s="34"/>
      <c r="G20" s="34"/>
      <c r="H20" s="34">
        <f t="shared" ref="H20:H33" si="29">SUM(E20:G20)</f>
        <v>0</v>
      </c>
      <c r="I20" s="35">
        <f t="shared" si="6"/>
        <v>0</v>
      </c>
      <c r="J20" s="36"/>
      <c r="K20" s="18">
        <f>MAX(AI20:AM20)</f>
        <v>0</v>
      </c>
      <c r="L20" s="35">
        <f>MAX(AD20:AH20)</f>
        <v>0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7"/>
      <c r="AD20" s="6">
        <f t="shared" si="9"/>
        <v>0</v>
      </c>
      <c r="AE20" s="6">
        <f t="shared" si="10"/>
        <v>0</v>
      </c>
      <c r="AF20" s="6">
        <f t="shared" si="11"/>
        <v>0</v>
      </c>
      <c r="AG20" s="6">
        <f t="shared" si="12"/>
        <v>0</v>
      </c>
      <c r="AH20" s="6">
        <f t="shared" si="13"/>
        <v>0</v>
      </c>
      <c r="AI20" s="6">
        <f t="shared" si="14"/>
        <v>0</v>
      </c>
      <c r="AJ20" s="6">
        <f t="shared" si="15"/>
        <v>0</v>
      </c>
      <c r="AK20" s="6">
        <f t="shared" si="16"/>
        <v>0</v>
      </c>
      <c r="AL20" s="6">
        <f t="shared" si="17"/>
        <v>0</v>
      </c>
      <c r="AM20" s="6">
        <f t="shared" si="18"/>
        <v>0</v>
      </c>
      <c r="AN20" s="6"/>
      <c r="AO20" s="6" t="str">
        <f t="shared" si="27"/>
        <v/>
      </c>
      <c r="AP20" s="6"/>
      <c r="AQ20" s="6">
        <f>IF(H20&gt;0,LOOKUP(C20,'counts-girls'!A$1:A$16,'counts-girls'!C$1:C$16),0)</f>
        <v>0</v>
      </c>
      <c r="AR20" s="6">
        <f t="shared" si="19"/>
        <v>0</v>
      </c>
      <c r="AS20" s="6">
        <f t="shared" si="20"/>
        <v>0</v>
      </c>
      <c r="AT20" s="6">
        <f t="shared" si="21"/>
        <v>0</v>
      </c>
      <c r="AU20" s="6">
        <f t="shared" si="22"/>
        <v>0</v>
      </c>
      <c r="AV20" s="6">
        <f t="shared" si="23"/>
        <v>0</v>
      </c>
      <c r="AW20" s="6"/>
      <c r="AX20" s="18" t="str">
        <f t="shared" si="24"/>
        <v/>
      </c>
      <c r="AY20" s="18" t="str">
        <f t="shared" si="7"/>
        <v/>
      </c>
      <c r="AZ20" s="18" t="str">
        <f t="shared" si="7"/>
        <v/>
      </c>
      <c r="BA20" s="18"/>
      <c r="BB20" s="18"/>
      <c r="BC20" s="18"/>
      <c r="BD20" s="18"/>
      <c r="BE20" s="18"/>
      <c r="BF20" s="18"/>
      <c r="BG20" s="18"/>
      <c r="BH20" s="18"/>
      <c r="BI20" s="18" t="str">
        <f t="shared" si="7"/>
        <v/>
      </c>
      <c r="BJ20" s="18" t="str">
        <f t="shared" si="7"/>
        <v/>
      </c>
      <c r="BK20" s="18" t="str">
        <f t="shared" si="7"/>
        <v/>
      </c>
      <c r="BL20" s="18" t="str">
        <f t="shared" si="7"/>
        <v/>
      </c>
      <c r="BM20" s="18" t="str">
        <f t="shared" si="7"/>
        <v/>
      </c>
      <c r="BN20" s="6"/>
      <c r="BO20" s="6"/>
      <c r="BP20" s="6"/>
      <c r="BQ20" s="6"/>
      <c r="BR20" s="6"/>
      <c r="BS20" s="6"/>
    </row>
    <row r="21" spans="1:71" ht="13.5" thickBot="1" x14ac:dyDescent="0.25">
      <c r="A21" s="61" t="s">
        <v>34</v>
      </c>
      <c r="B21" s="37">
        <v>105</v>
      </c>
      <c r="C21" s="38" t="s">
        <v>9</v>
      </c>
      <c r="D21" s="52" t="s">
        <v>14</v>
      </c>
      <c r="E21" s="38" t="s">
        <v>16</v>
      </c>
      <c r="F21" s="38" t="s">
        <v>15</v>
      </c>
      <c r="G21" s="38" t="s">
        <v>17</v>
      </c>
      <c r="H21" s="38" t="s">
        <v>18</v>
      </c>
      <c r="I21" s="39" t="s">
        <v>19</v>
      </c>
      <c r="J21" s="40" t="s">
        <v>20</v>
      </c>
      <c r="K21" s="40" t="s">
        <v>21</v>
      </c>
      <c r="L21" s="40" t="s">
        <v>25</v>
      </c>
      <c r="M21" s="38" t="str">
        <f>M$7</f>
        <v>BE</v>
      </c>
      <c r="N21" s="38" t="str">
        <f t="shared" ref="N21:AB21" si="30">N$7</f>
        <v>BEN</v>
      </c>
      <c r="O21" s="38" t="str">
        <f t="shared" si="30"/>
        <v>BT</v>
      </c>
      <c r="P21" s="38" t="str">
        <f t="shared" si="30"/>
        <v>COL</v>
      </c>
      <c r="Q21" s="38" t="str">
        <f t="shared" si="30"/>
        <v>CC</v>
      </c>
      <c r="R21" s="38" t="str">
        <f t="shared" si="30"/>
        <v>CRT</v>
      </c>
      <c r="S21" s="38" t="str">
        <f t="shared" si="30"/>
        <v>ELK</v>
      </c>
      <c r="T21" s="38" t="str">
        <f t="shared" si="30"/>
        <v>GI</v>
      </c>
      <c r="U21" s="38" t="str">
        <f t="shared" si="30"/>
        <v>LEX</v>
      </c>
      <c r="V21" s="38" t="str">
        <f t="shared" si="30"/>
        <v>MC</v>
      </c>
      <c r="W21" s="38" t="str">
        <f t="shared" si="30"/>
        <v>NP</v>
      </c>
      <c r="X21" s="38" t="str">
        <f t="shared" si="30"/>
        <v>PLV</v>
      </c>
      <c r="Y21" s="38" t="str">
        <f t="shared" si="30"/>
        <v>SEW</v>
      </c>
      <c r="Z21" s="38" t="str">
        <f t="shared" si="30"/>
        <v>SKU</v>
      </c>
      <c r="AA21" s="38" t="str">
        <f t="shared" si="30"/>
        <v>STP</v>
      </c>
      <c r="AB21" s="38" t="str">
        <f t="shared" si="30"/>
        <v>Z-O</v>
      </c>
      <c r="AC21" s="7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6" t="str">
        <f t="shared" si="27"/>
        <v/>
      </c>
      <c r="AP21" s="8"/>
      <c r="AQ21" s="6"/>
      <c r="AR21" s="8"/>
      <c r="AS21" s="8"/>
      <c r="AT21" s="8"/>
      <c r="AU21" s="8"/>
      <c r="AV21" s="8"/>
      <c r="AW21" s="8"/>
      <c r="AX21" s="31" t="str">
        <f>M$7</f>
        <v>BE</v>
      </c>
      <c r="AY21" s="31" t="str">
        <f t="shared" ref="AY21:BM21" si="31">N$7</f>
        <v>BEN</v>
      </c>
      <c r="AZ21" s="31" t="str">
        <f t="shared" si="31"/>
        <v>BT</v>
      </c>
      <c r="BA21" s="31" t="str">
        <f t="shared" si="31"/>
        <v>COL</v>
      </c>
      <c r="BB21" s="31" t="str">
        <f t="shared" si="31"/>
        <v>CC</v>
      </c>
      <c r="BC21" s="31" t="str">
        <f t="shared" si="31"/>
        <v>CRT</v>
      </c>
      <c r="BD21" s="31" t="str">
        <f t="shared" si="31"/>
        <v>ELK</v>
      </c>
      <c r="BE21" s="31" t="str">
        <f t="shared" si="31"/>
        <v>GI</v>
      </c>
      <c r="BF21" s="31" t="str">
        <f t="shared" si="31"/>
        <v>LEX</v>
      </c>
      <c r="BG21" s="31" t="str">
        <f t="shared" si="31"/>
        <v>MC</v>
      </c>
      <c r="BH21" s="31" t="str">
        <f t="shared" si="31"/>
        <v>NP</v>
      </c>
      <c r="BI21" s="31" t="str">
        <f t="shared" si="31"/>
        <v>PLV</v>
      </c>
      <c r="BJ21" s="31" t="str">
        <f t="shared" si="31"/>
        <v>SEW</v>
      </c>
      <c r="BK21" s="31" t="str">
        <f t="shared" si="31"/>
        <v>SKU</v>
      </c>
      <c r="BL21" s="31" t="str">
        <f t="shared" si="31"/>
        <v>STP</v>
      </c>
      <c r="BM21" s="31" t="str">
        <f t="shared" si="31"/>
        <v>Z-O</v>
      </c>
      <c r="BN21" s="8"/>
      <c r="BO21" s="8"/>
      <c r="BP21" s="8"/>
      <c r="BQ21" s="8"/>
      <c r="BR21" s="8"/>
      <c r="BS21" s="8"/>
    </row>
    <row r="22" spans="1:71" s="2" customFormat="1" x14ac:dyDescent="0.2">
      <c r="A22" s="6" t="s">
        <v>196</v>
      </c>
      <c r="B22" s="32" t="s">
        <v>327</v>
      </c>
      <c r="C22" s="33" t="s">
        <v>109</v>
      </c>
      <c r="D22" s="53">
        <v>99.2</v>
      </c>
      <c r="E22" s="34">
        <v>135</v>
      </c>
      <c r="F22" s="34">
        <v>75</v>
      </c>
      <c r="G22" s="34">
        <v>170</v>
      </c>
      <c r="H22" s="34">
        <f t="shared" ref="H22:H24" si="32">SUM(E22:G22)</f>
        <v>380</v>
      </c>
      <c r="I22" s="35">
        <f t="shared" ref="I22:I33" si="33">IF(H22&gt;0,LOOKUP(D22,$B$232:$B$504,$C$232:$C$504),0)*H22</f>
        <v>414.31400000000002</v>
      </c>
      <c r="J22" s="18">
        <f>IF(H22&gt;=0,LARGE($H$22:$H$33,1),0)</f>
        <v>560</v>
      </c>
      <c r="K22" s="18">
        <f>MAX(AI22:AM22)</f>
        <v>4</v>
      </c>
      <c r="L22" s="35">
        <f t="shared" si="26"/>
        <v>2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8"/>
      <c r="AD22" s="6">
        <f>IF(H22&gt;0,IF(H22&gt;=$J$26,1,AE22),0)</f>
        <v>1</v>
      </c>
      <c r="AE22" s="6">
        <f>IF(H22&gt;0,IF(H22&gt;=$J$25,2,AF22),0)</f>
        <v>2</v>
      </c>
      <c r="AF22" s="6">
        <f>IF(H22&gt;0,IF(H22&gt;=$J$24,3,AG22),0)</f>
        <v>0</v>
      </c>
      <c r="AG22" s="6">
        <f>IF(H22&gt;0,IF(H22&gt;=$J$23,5,AH22),0)</f>
        <v>0</v>
      </c>
      <c r="AH22" s="6">
        <f>IF(H22&gt;0,IF(H22&gt;=$J$22,7,0),0)</f>
        <v>0</v>
      </c>
      <c r="AI22" s="6">
        <f t="shared" ref="AI22:AI33" si="34">IF(L22=7,1,AJ22)</f>
        <v>4</v>
      </c>
      <c r="AJ22" s="6">
        <f t="shared" ref="AJ22:AJ33" si="35">IF(L22=5,2,AK22)</f>
        <v>4</v>
      </c>
      <c r="AK22" s="6">
        <f t="shared" ref="AK22:AK33" si="36">IF(L22=3,3,AL22)</f>
        <v>4</v>
      </c>
      <c r="AL22" s="6">
        <f t="shared" ref="AL22:AL33" si="37">IF(L22=2,4,AM22)</f>
        <v>4</v>
      </c>
      <c r="AM22" s="6">
        <f t="shared" ref="AM22:AM33" si="38">IF(L22=1,5,0)</f>
        <v>0</v>
      </c>
      <c r="AN22" s="41"/>
      <c r="AO22" s="6">
        <f>IF(A22="*",H22,0)</f>
        <v>380</v>
      </c>
      <c r="AP22" s="6">
        <f>J22</f>
        <v>560</v>
      </c>
      <c r="AQ22" s="6" t="str">
        <f>IF(H22&gt;0,LOOKUP(C22,'counts-girls'!A$1:A$16,'counts-girls'!C$1:C$16),0)</f>
        <v>PLV</v>
      </c>
      <c r="AR22" s="6">
        <f>IF($A22="*",IF($H22&gt;0,IF($H22&gt;=$AP$26,1,AS22),0),0)</f>
        <v>1</v>
      </c>
      <c r="AS22" s="6">
        <f>IF($A22="*",IF($H22&gt;0,IF($H22&gt;=$AP$25,2,AT22),0),0)</f>
        <v>2</v>
      </c>
      <c r="AT22" s="6">
        <f>IF($A22="*",IF($H22&gt;0,IF($H22&gt;=$AP$24,3,AU22),0),0)</f>
        <v>0</v>
      </c>
      <c r="AU22" s="6">
        <f>IF($A22="*",IF($H22&gt;0,IF($H22&gt;=$AP$23,5,AV22),0),0)</f>
        <v>0</v>
      </c>
      <c r="AV22" s="6">
        <f>IF($A22="*",IF($H22&gt;0,IF($H22&gt;=$AP$22,7,0),0),0)</f>
        <v>0</v>
      </c>
      <c r="AW22" s="41"/>
      <c r="AX22" s="18" t="str">
        <f>IF($AQ22=AX$7,MAX($AR22:$AV22),"")</f>
        <v/>
      </c>
      <c r="AY22" s="18" t="str">
        <f t="shared" si="7"/>
        <v/>
      </c>
      <c r="AZ22" s="18" t="str">
        <f t="shared" si="7"/>
        <v/>
      </c>
      <c r="BA22" s="18" t="str">
        <f t="shared" si="7"/>
        <v/>
      </c>
      <c r="BB22" s="18" t="str">
        <f t="shared" si="7"/>
        <v/>
      </c>
      <c r="BC22" s="18" t="str">
        <f t="shared" si="7"/>
        <v/>
      </c>
      <c r="BD22" s="18" t="str">
        <f t="shared" si="7"/>
        <v/>
      </c>
      <c r="BE22" s="18" t="str">
        <f t="shared" si="7"/>
        <v/>
      </c>
      <c r="BF22" s="18" t="str">
        <f t="shared" si="7"/>
        <v/>
      </c>
      <c r="BG22" s="18" t="str">
        <f t="shared" si="7"/>
        <v/>
      </c>
      <c r="BH22" s="18" t="str">
        <f t="shared" si="7"/>
        <v/>
      </c>
      <c r="BI22" s="18">
        <f t="shared" si="7"/>
        <v>2</v>
      </c>
      <c r="BJ22" s="18" t="str">
        <f t="shared" si="7"/>
        <v/>
      </c>
      <c r="BK22" s="18" t="str">
        <f t="shared" si="7"/>
        <v/>
      </c>
      <c r="BL22" s="18" t="str">
        <f t="shared" si="7"/>
        <v/>
      </c>
      <c r="BM22" s="18" t="str">
        <f t="shared" si="7"/>
        <v/>
      </c>
      <c r="BN22" s="41"/>
      <c r="BO22" s="41"/>
      <c r="BP22" s="41"/>
      <c r="BQ22" s="41"/>
      <c r="BR22" s="41"/>
      <c r="BS22" s="41"/>
    </row>
    <row r="23" spans="1:71" s="2" customFormat="1" x14ac:dyDescent="0.2">
      <c r="A23" s="63" t="s">
        <v>196</v>
      </c>
      <c r="B23" s="32" t="s">
        <v>197</v>
      </c>
      <c r="C23" s="33" t="s">
        <v>45</v>
      </c>
      <c r="D23" s="53">
        <v>100.6</v>
      </c>
      <c r="E23" s="34">
        <v>125</v>
      </c>
      <c r="F23" s="34">
        <v>65</v>
      </c>
      <c r="G23" s="34">
        <v>180</v>
      </c>
      <c r="H23" s="34">
        <f t="shared" si="32"/>
        <v>370</v>
      </c>
      <c r="I23" s="35">
        <f t="shared" si="33"/>
        <v>399.85899999999998</v>
      </c>
      <c r="J23" s="18">
        <f>IF(H23&gt;=0,LARGE($H$22:$H$33,2),0)</f>
        <v>535</v>
      </c>
      <c r="K23" s="18">
        <f t="shared" ref="K23:K33" si="39">MAX(AI23:AM23)</f>
        <v>5</v>
      </c>
      <c r="L23" s="35">
        <f t="shared" si="26"/>
        <v>1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8"/>
      <c r="AD23" s="6">
        <f>IF(H23&gt;0,IF(H23&gt;=$J$26,1,AE23),0)</f>
        <v>1</v>
      </c>
      <c r="AE23" s="6">
        <f>IF(H23&gt;0,IF(H23&gt;=$J$25,2,AF23),0)</f>
        <v>0</v>
      </c>
      <c r="AF23" s="6">
        <f>IF(H23&gt;0,IF(H23&gt;=$J$24,3,AG23),0)</f>
        <v>0</v>
      </c>
      <c r="AG23" s="6">
        <f>IF(H23&gt;0,IF(H23&gt;=$J$23,5,AH23),0)</f>
        <v>0</v>
      </c>
      <c r="AH23" s="6">
        <f>IF(H23&gt;0,IF(H23&gt;=$J$22,7,0),0)</f>
        <v>0</v>
      </c>
      <c r="AI23" s="6">
        <f t="shared" si="34"/>
        <v>5</v>
      </c>
      <c r="AJ23" s="6">
        <f t="shared" si="35"/>
        <v>5</v>
      </c>
      <c r="AK23" s="6">
        <f t="shared" si="36"/>
        <v>5</v>
      </c>
      <c r="AL23" s="6">
        <f t="shared" si="37"/>
        <v>5</v>
      </c>
      <c r="AM23" s="6">
        <f t="shared" si="38"/>
        <v>5</v>
      </c>
      <c r="AN23" s="41"/>
      <c r="AO23" s="6">
        <f>IF(A23="*",H23,0)</f>
        <v>370</v>
      </c>
      <c r="AP23" s="6">
        <f>J23</f>
        <v>535</v>
      </c>
      <c r="AQ23" s="6" t="str">
        <f>IF(H23&gt;0,LOOKUP(C23,'counts-girls'!A$1:A$16,'counts-girls'!C$1:C$16),0)</f>
        <v>LEX</v>
      </c>
      <c r="AR23" s="6">
        <f t="shared" ref="AR23:AR33" si="40">IF($A23="*",IF($H23&gt;0,IF($H23&gt;=$AP$26,1,AS23),0),0)</f>
        <v>1</v>
      </c>
      <c r="AS23" s="6">
        <f t="shared" ref="AS23:AS33" si="41">IF($A23="*",IF($H23&gt;0,IF($H23&gt;=$AP$25,2,AT23),0),0)</f>
        <v>0</v>
      </c>
      <c r="AT23" s="6">
        <f t="shared" ref="AT23:AT33" si="42">IF($A23="*",IF($H23&gt;0,IF($H23&gt;=$AP$24,3,AU23),0),0)</f>
        <v>0</v>
      </c>
      <c r="AU23" s="6">
        <f t="shared" ref="AU23:AU33" si="43">IF($A23="*",IF($H23&gt;0,IF($H23&gt;=$AP$23,5,AV23),0),0)</f>
        <v>0</v>
      </c>
      <c r="AV23" s="6">
        <f t="shared" ref="AV23:AV33" si="44">IF($A23="*",IF($H23&gt;0,IF($H23&gt;=$AP$22,7,0),0),0)</f>
        <v>0</v>
      </c>
      <c r="AW23" s="41"/>
      <c r="AX23" s="18" t="str">
        <f t="shared" ref="AX23:BM38" si="45">IF($AQ23=AX$7,MAX($AR23:$AV23),"")</f>
        <v/>
      </c>
      <c r="AY23" s="18" t="str">
        <f t="shared" si="7"/>
        <v/>
      </c>
      <c r="AZ23" s="18" t="str">
        <f t="shared" si="7"/>
        <v/>
      </c>
      <c r="BA23" s="18" t="str">
        <f t="shared" si="7"/>
        <v/>
      </c>
      <c r="BB23" s="18" t="str">
        <f t="shared" si="7"/>
        <v/>
      </c>
      <c r="BC23" s="18" t="str">
        <f t="shared" si="7"/>
        <v/>
      </c>
      <c r="BD23" s="18" t="str">
        <f t="shared" si="7"/>
        <v/>
      </c>
      <c r="BE23" s="18" t="str">
        <f t="shared" si="7"/>
        <v/>
      </c>
      <c r="BF23" s="18">
        <f t="shared" si="7"/>
        <v>1</v>
      </c>
      <c r="BG23" s="18" t="str">
        <f t="shared" si="7"/>
        <v/>
      </c>
      <c r="BH23" s="18" t="str">
        <f t="shared" si="7"/>
        <v/>
      </c>
      <c r="BI23" s="18" t="str">
        <f t="shared" si="7"/>
        <v/>
      </c>
      <c r="BJ23" s="18" t="str">
        <f t="shared" si="7"/>
        <v/>
      </c>
      <c r="BK23" s="18" t="str">
        <f t="shared" si="7"/>
        <v/>
      </c>
      <c r="BL23" s="18" t="str">
        <f t="shared" si="7"/>
        <v/>
      </c>
      <c r="BM23" s="18" t="str">
        <f t="shared" si="7"/>
        <v/>
      </c>
      <c r="BN23" s="41"/>
      <c r="BO23" s="41"/>
      <c r="BP23" s="41"/>
      <c r="BQ23" s="41"/>
      <c r="BR23" s="41"/>
      <c r="BS23" s="41"/>
    </row>
    <row r="24" spans="1:71" s="2" customFormat="1" x14ac:dyDescent="0.2">
      <c r="A24" s="63" t="s">
        <v>196</v>
      </c>
      <c r="B24" s="32" t="s">
        <v>179</v>
      </c>
      <c r="C24" s="33" t="s">
        <v>66</v>
      </c>
      <c r="D24" s="53">
        <v>101</v>
      </c>
      <c r="E24" s="34">
        <v>205</v>
      </c>
      <c r="F24" s="34">
        <v>110</v>
      </c>
      <c r="G24" s="34">
        <v>245</v>
      </c>
      <c r="H24" s="34">
        <f t="shared" si="32"/>
        <v>560</v>
      </c>
      <c r="I24" s="35">
        <f t="shared" si="33"/>
        <v>600.99199999999996</v>
      </c>
      <c r="J24" s="18">
        <f>IF(H24&gt;=0,LARGE($H$22:$H$33,3),0)</f>
        <v>530</v>
      </c>
      <c r="K24" s="18">
        <f t="shared" si="39"/>
        <v>1</v>
      </c>
      <c r="L24" s="35">
        <f>MAX(AD24:AH24)</f>
        <v>7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8"/>
      <c r="AD24" s="6">
        <f>IF(H24&gt;0,IF(H24&gt;=$J$26,1,AE24),0)</f>
        <v>1</v>
      </c>
      <c r="AE24" s="6">
        <f>IF(H24&gt;0,IF(H24&gt;=$J$25,2,AF24),0)</f>
        <v>2</v>
      </c>
      <c r="AF24" s="6">
        <f>IF(H24&gt;0,IF(H24&gt;=$J$24,3,AG24),0)</f>
        <v>3</v>
      </c>
      <c r="AG24" s="6">
        <f>IF(H24&gt;0,IF(H24&gt;=$J$23,5,AH24),0)</f>
        <v>5</v>
      </c>
      <c r="AH24" s="6">
        <f>IF(H24&gt;0,IF(H24&gt;=$J$22,7,0),0)</f>
        <v>7</v>
      </c>
      <c r="AI24" s="6">
        <f t="shared" si="34"/>
        <v>1</v>
      </c>
      <c r="AJ24" s="6">
        <f t="shared" si="35"/>
        <v>0</v>
      </c>
      <c r="AK24" s="6">
        <f t="shared" si="36"/>
        <v>0</v>
      </c>
      <c r="AL24" s="6">
        <f t="shared" si="37"/>
        <v>0</v>
      </c>
      <c r="AM24" s="6">
        <f t="shared" si="38"/>
        <v>0</v>
      </c>
      <c r="AN24" s="41"/>
      <c r="AO24" s="6">
        <f>IF(A24="*",H24,0)</f>
        <v>560</v>
      </c>
      <c r="AP24" s="6">
        <f>J24</f>
        <v>530</v>
      </c>
      <c r="AQ24" s="6" t="str">
        <f>IF(H24&gt;0,LOOKUP(C24,'counts-girls'!A$1:A$16,'counts-girls'!C$1:C$16),0)</f>
        <v>CRT</v>
      </c>
      <c r="AR24" s="6">
        <f t="shared" si="40"/>
        <v>1</v>
      </c>
      <c r="AS24" s="6">
        <f t="shared" si="41"/>
        <v>2</v>
      </c>
      <c r="AT24" s="6">
        <f t="shared" si="42"/>
        <v>3</v>
      </c>
      <c r="AU24" s="6">
        <f t="shared" si="43"/>
        <v>5</v>
      </c>
      <c r="AV24" s="6">
        <f t="shared" si="44"/>
        <v>7</v>
      </c>
      <c r="AW24" s="41"/>
      <c r="AX24" s="18" t="str">
        <f t="shared" si="45"/>
        <v/>
      </c>
      <c r="AY24" s="18" t="str">
        <f t="shared" si="7"/>
        <v/>
      </c>
      <c r="AZ24" s="18" t="str">
        <f t="shared" si="7"/>
        <v/>
      </c>
      <c r="BA24" s="18" t="str">
        <f t="shared" si="7"/>
        <v/>
      </c>
      <c r="BB24" s="18" t="str">
        <f t="shared" si="7"/>
        <v/>
      </c>
      <c r="BC24" s="18">
        <f t="shared" si="7"/>
        <v>7</v>
      </c>
      <c r="BD24" s="18" t="str">
        <f t="shared" si="7"/>
        <v/>
      </c>
      <c r="BE24" s="18" t="str">
        <f t="shared" si="7"/>
        <v/>
      </c>
      <c r="BF24" s="18" t="str">
        <f t="shared" si="7"/>
        <v/>
      </c>
      <c r="BG24" s="18" t="str">
        <f t="shared" si="7"/>
        <v/>
      </c>
      <c r="BH24" s="18" t="str">
        <f t="shared" si="7"/>
        <v/>
      </c>
      <c r="BI24" s="18" t="str">
        <f t="shared" si="7"/>
        <v/>
      </c>
      <c r="BJ24" s="18" t="str">
        <f t="shared" si="7"/>
        <v/>
      </c>
      <c r="BK24" s="18" t="str">
        <f t="shared" si="7"/>
        <v/>
      </c>
      <c r="BL24" s="18" t="str">
        <f t="shared" si="7"/>
        <v/>
      </c>
      <c r="BM24" s="18" t="str">
        <f t="shared" si="7"/>
        <v/>
      </c>
      <c r="BN24" s="41"/>
      <c r="BO24" s="41"/>
      <c r="BP24" s="41"/>
      <c r="BQ24" s="41"/>
      <c r="BR24" s="41"/>
      <c r="BS24" s="41"/>
    </row>
    <row r="25" spans="1:71" s="2" customFormat="1" x14ac:dyDescent="0.2">
      <c r="A25" s="41" t="s">
        <v>196</v>
      </c>
      <c r="B25" s="32" t="s">
        <v>289</v>
      </c>
      <c r="C25" s="33" t="s">
        <v>288</v>
      </c>
      <c r="D25" s="53">
        <v>102.9</v>
      </c>
      <c r="E25" s="34">
        <v>205</v>
      </c>
      <c r="F25" s="34">
        <v>105</v>
      </c>
      <c r="G25" s="34">
        <v>220</v>
      </c>
      <c r="H25" s="34">
        <f t="shared" si="29"/>
        <v>530</v>
      </c>
      <c r="I25" s="35">
        <f t="shared" si="33"/>
        <v>564.82100000000003</v>
      </c>
      <c r="J25" s="18">
        <f>IF(H25&gt;=0,LARGE($H$22:$H$33,4),0)</f>
        <v>380</v>
      </c>
      <c r="K25" s="18">
        <f t="shared" si="39"/>
        <v>3</v>
      </c>
      <c r="L25" s="35">
        <f>MAX(AD25:AH25)</f>
        <v>3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8"/>
      <c r="AD25" s="6">
        <f>IF(H25&gt;0,IF(H25&gt;=$J$26,1,AE25),0)</f>
        <v>1</v>
      </c>
      <c r="AE25" s="6">
        <f>IF(H25&gt;0,IF(H25&gt;=$J$25,2,AF25),0)</f>
        <v>2</v>
      </c>
      <c r="AF25" s="6">
        <f>IF(H25&gt;0,IF(H25&gt;=$J$24,3,AG25),0)</f>
        <v>3</v>
      </c>
      <c r="AG25" s="6">
        <f>IF(H25&gt;0,IF(H25&gt;=$J$23,5,AH25),0)</f>
        <v>0</v>
      </c>
      <c r="AH25" s="6">
        <f>IF(H25&gt;0,IF(H25&gt;=$J$22,7,0),0)</f>
        <v>0</v>
      </c>
      <c r="AI25" s="6">
        <f t="shared" si="34"/>
        <v>3</v>
      </c>
      <c r="AJ25" s="6">
        <f t="shared" si="35"/>
        <v>3</v>
      </c>
      <c r="AK25" s="6">
        <f t="shared" si="36"/>
        <v>3</v>
      </c>
      <c r="AL25" s="6">
        <f t="shared" si="37"/>
        <v>0</v>
      </c>
      <c r="AM25" s="6">
        <f t="shared" si="38"/>
        <v>0</v>
      </c>
      <c r="AN25" s="41"/>
      <c r="AO25" s="6">
        <f>IF(A25="*",H25,0)</f>
        <v>530</v>
      </c>
      <c r="AP25" s="6">
        <f>J25</f>
        <v>380</v>
      </c>
      <c r="AQ25" s="6" t="str">
        <f>IF(H25&gt;0,LOOKUP(C25,'counts-girls'!A$1:A$16,'counts-girls'!C$1:C$16),0)</f>
        <v>COL</v>
      </c>
      <c r="AR25" s="6">
        <f t="shared" si="40"/>
        <v>1</v>
      </c>
      <c r="AS25" s="6">
        <f t="shared" si="41"/>
        <v>2</v>
      </c>
      <c r="AT25" s="6">
        <f t="shared" si="42"/>
        <v>3</v>
      </c>
      <c r="AU25" s="6">
        <f t="shared" si="43"/>
        <v>0</v>
      </c>
      <c r="AV25" s="6">
        <f t="shared" si="44"/>
        <v>0</v>
      </c>
      <c r="AW25" s="41"/>
      <c r="AX25" s="18" t="str">
        <f t="shared" si="45"/>
        <v/>
      </c>
      <c r="AY25" s="18" t="str">
        <f t="shared" si="45"/>
        <v/>
      </c>
      <c r="AZ25" s="18" t="str">
        <f t="shared" si="45"/>
        <v/>
      </c>
      <c r="BA25" s="18">
        <f t="shared" si="45"/>
        <v>3</v>
      </c>
      <c r="BB25" s="18" t="str">
        <f t="shared" si="45"/>
        <v/>
      </c>
      <c r="BC25" s="18" t="str">
        <f t="shared" si="45"/>
        <v/>
      </c>
      <c r="BD25" s="18" t="str">
        <f t="shared" si="45"/>
        <v/>
      </c>
      <c r="BE25" s="18" t="str">
        <f t="shared" si="45"/>
        <v/>
      </c>
      <c r="BF25" s="18" t="str">
        <f t="shared" si="45"/>
        <v/>
      </c>
      <c r="BG25" s="18" t="str">
        <f t="shared" si="45"/>
        <v/>
      </c>
      <c r="BH25" s="18" t="str">
        <f t="shared" si="45"/>
        <v/>
      </c>
      <c r="BI25" s="18" t="str">
        <f t="shared" si="45"/>
        <v/>
      </c>
      <c r="BJ25" s="18" t="str">
        <f t="shared" si="45"/>
        <v/>
      </c>
      <c r="BK25" s="18" t="str">
        <f t="shared" si="45"/>
        <v/>
      </c>
      <c r="BL25" s="18" t="str">
        <f t="shared" si="45"/>
        <v/>
      </c>
      <c r="BM25" s="18" t="str">
        <f t="shared" si="45"/>
        <v/>
      </c>
      <c r="BN25" s="41"/>
      <c r="BO25" s="41"/>
      <c r="BP25" s="41"/>
      <c r="BQ25" s="41"/>
      <c r="BR25" s="41"/>
      <c r="BS25" s="41"/>
    </row>
    <row r="26" spans="1:71" s="2" customFormat="1" ht="13.5" thickBot="1" x14ac:dyDescent="0.25">
      <c r="A26" s="63" t="s">
        <v>196</v>
      </c>
      <c r="B26" s="32" t="s">
        <v>178</v>
      </c>
      <c r="C26" s="33" t="s">
        <v>42</v>
      </c>
      <c r="D26" s="53">
        <v>104.6</v>
      </c>
      <c r="E26" s="34">
        <v>205</v>
      </c>
      <c r="F26" s="34">
        <v>75</v>
      </c>
      <c r="G26" s="34">
        <v>255</v>
      </c>
      <c r="H26" s="34">
        <f t="shared" si="29"/>
        <v>535</v>
      </c>
      <c r="I26" s="35">
        <f t="shared" si="33"/>
        <v>561.42900000000009</v>
      </c>
      <c r="J26" s="18">
        <f>IF(H26&gt;=0,LARGE($H$22:$H$33,5),0)</f>
        <v>370</v>
      </c>
      <c r="K26" s="18">
        <f t="shared" si="39"/>
        <v>2</v>
      </c>
      <c r="L26" s="35">
        <f t="shared" si="26"/>
        <v>5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8"/>
      <c r="AD26" s="6">
        <f>IF(H26&gt;0,IF(H26&gt;=$J$26,1,AE26),0)</f>
        <v>1</v>
      </c>
      <c r="AE26" s="6">
        <f>IF(H26&gt;0,IF(H26&gt;=$J$25,2,AF26),0)</f>
        <v>2</v>
      </c>
      <c r="AF26" s="6">
        <f>IF(H26&gt;0,IF(H26&gt;=$J$24,3,AG26),0)</f>
        <v>3</v>
      </c>
      <c r="AG26" s="6">
        <f>IF(H26&gt;0,IF(H26&gt;=$J$23,5,AH26),0)</f>
        <v>5</v>
      </c>
      <c r="AH26" s="6">
        <f>IF(H26&gt;0,IF(H26&gt;=$J$22,7,0),0)</f>
        <v>0</v>
      </c>
      <c r="AI26" s="6">
        <f t="shared" si="34"/>
        <v>2</v>
      </c>
      <c r="AJ26" s="6">
        <f t="shared" si="35"/>
        <v>2</v>
      </c>
      <c r="AK26" s="6">
        <f t="shared" si="36"/>
        <v>0</v>
      </c>
      <c r="AL26" s="6">
        <f t="shared" si="37"/>
        <v>0</v>
      </c>
      <c r="AM26" s="6">
        <f t="shared" si="38"/>
        <v>0</v>
      </c>
      <c r="AN26" s="41"/>
      <c r="AO26" s="6">
        <f>IF(A26="*",H26,0)</f>
        <v>535</v>
      </c>
      <c r="AP26" s="6">
        <f>J26</f>
        <v>370</v>
      </c>
      <c r="AQ26" s="6" t="str">
        <f>IF(H26&gt;0,LOOKUP(C26,'counts-girls'!A$1:A$16,'counts-girls'!C$1:C$16),0)</f>
        <v>BEN</v>
      </c>
      <c r="AR26" s="6">
        <f t="shared" si="40"/>
        <v>1</v>
      </c>
      <c r="AS26" s="6">
        <f t="shared" si="41"/>
        <v>2</v>
      </c>
      <c r="AT26" s="6">
        <f t="shared" si="42"/>
        <v>3</v>
      </c>
      <c r="AU26" s="6">
        <f t="shared" si="43"/>
        <v>5</v>
      </c>
      <c r="AV26" s="6">
        <f t="shared" si="44"/>
        <v>0</v>
      </c>
      <c r="AW26" s="41"/>
      <c r="AX26" s="18" t="str">
        <f t="shared" si="45"/>
        <v/>
      </c>
      <c r="AY26" s="18">
        <f t="shared" si="45"/>
        <v>5</v>
      </c>
      <c r="AZ26" s="18" t="str">
        <f t="shared" si="45"/>
        <v/>
      </c>
      <c r="BA26" s="18" t="str">
        <f t="shared" si="45"/>
        <v/>
      </c>
      <c r="BB26" s="18" t="str">
        <f t="shared" si="45"/>
        <v/>
      </c>
      <c r="BC26" s="18" t="str">
        <f t="shared" si="45"/>
        <v/>
      </c>
      <c r="BD26" s="18" t="str">
        <f t="shared" si="45"/>
        <v/>
      </c>
      <c r="BE26" s="18" t="str">
        <f t="shared" si="45"/>
        <v/>
      </c>
      <c r="BF26" s="18" t="str">
        <f t="shared" si="45"/>
        <v/>
      </c>
      <c r="BG26" s="18" t="str">
        <f t="shared" si="45"/>
        <v/>
      </c>
      <c r="BH26" s="18" t="str">
        <f t="shared" si="45"/>
        <v/>
      </c>
      <c r="BI26" s="18" t="str">
        <f t="shared" si="45"/>
        <v/>
      </c>
      <c r="BJ26" s="18" t="str">
        <f t="shared" si="45"/>
        <v/>
      </c>
      <c r="BK26" s="18" t="str">
        <f t="shared" si="45"/>
        <v/>
      </c>
      <c r="BL26" s="18" t="str">
        <f t="shared" si="45"/>
        <v/>
      </c>
      <c r="BM26" s="18" t="str">
        <f t="shared" si="45"/>
        <v/>
      </c>
      <c r="BN26" s="41"/>
      <c r="BO26" s="41"/>
      <c r="BP26" s="41"/>
      <c r="BQ26" s="41"/>
      <c r="BR26" s="41"/>
      <c r="BS26" s="41"/>
    </row>
    <row r="27" spans="1:71" s="2" customFormat="1" hidden="1" x14ac:dyDescent="0.2">
      <c r="A27" s="6"/>
      <c r="B27" s="32"/>
      <c r="C27" s="33"/>
      <c r="D27" s="53"/>
      <c r="E27" s="34"/>
      <c r="F27" s="34"/>
      <c r="G27" s="34"/>
      <c r="H27" s="34">
        <f t="shared" si="29"/>
        <v>0</v>
      </c>
      <c r="I27" s="35">
        <f t="shared" si="33"/>
        <v>0</v>
      </c>
      <c r="J27" s="7"/>
      <c r="K27" s="18">
        <f t="shared" si="39"/>
        <v>0</v>
      </c>
      <c r="L27" s="35">
        <f t="shared" si="26"/>
        <v>0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8"/>
      <c r="AD27" s="6">
        <f t="shared" ref="AD27:AD33" si="46">IF(H27&gt;0,IF(H27&gt;=$J$26,1,AE27),0)</f>
        <v>0</v>
      </c>
      <c r="AE27" s="6">
        <f t="shared" ref="AE27:AE33" si="47">IF(H27&gt;0,IF(H27&gt;=$J$25,2,AF27),0)</f>
        <v>0</v>
      </c>
      <c r="AF27" s="6">
        <f t="shared" ref="AF27:AF33" si="48">IF(H27&gt;0,IF(H27&gt;=$J$24,3,AG27),0)</f>
        <v>0</v>
      </c>
      <c r="AG27" s="6">
        <f t="shared" ref="AG27:AG33" si="49">IF(H27&gt;0,IF(H27&gt;=$J$23,5,AH27),0)</f>
        <v>0</v>
      </c>
      <c r="AH27" s="6">
        <f t="shared" ref="AH27:AH33" si="50">IF(H27&gt;0,IF(H27&gt;=$J$22,7,0),0)</f>
        <v>0</v>
      </c>
      <c r="AI27" s="6">
        <f t="shared" si="34"/>
        <v>0</v>
      </c>
      <c r="AJ27" s="6">
        <f t="shared" si="35"/>
        <v>0</v>
      </c>
      <c r="AK27" s="6">
        <f t="shared" si="36"/>
        <v>0</v>
      </c>
      <c r="AL27" s="6">
        <f t="shared" si="37"/>
        <v>0</v>
      </c>
      <c r="AM27" s="6">
        <f t="shared" si="38"/>
        <v>0</v>
      </c>
      <c r="AN27" s="41"/>
      <c r="AO27" s="6" t="str">
        <f t="shared" si="27"/>
        <v/>
      </c>
      <c r="AP27" s="41"/>
      <c r="AQ27" s="6">
        <f>IF(H27&gt;0,LOOKUP(C27,'counts-girls'!A$1:A$16,'counts-girls'!C$1:C$16),0)</f>
        <v>0</v>
      </c>
      <c r="AR27" s="6">
        <f t="shared" si="40"/>
        <v>0</v>
      </c>
      <c r="AS27" s="6">
        <f t="shared" si="41"/>
        <v>0</v>
      </c>
      <c r="AT27" s="6">
        <f t="shared" si="42"/>
        <v>0</v>
      </c>
      <c r="AU27" s="6">
        <f t="shared" si="43"/>
        <v>0</v>
      </c>
      <c r="AV27" s="6">
        <f t="shared" si="44"/>
        <v>0</v>
      </c>
      <c r="AW27" s="41"/>
      <c r="AX27" s="18" t="str">
        <f t="shared" si="45"/>
        <v/>
      </c>
      <c r="AY27" s="18" t="str">
        <f t="shared" si="45"/>
        <v/>
      </c>
      <c r="AZ27" s="18" t="str">
        <f t="shared" si="45"/>
        <v/>
      </c>
      <c r="BA27" s="18"/>
      <c r="BB27" s="18"/>
      <c r="BC27" s="18"/>
      <c r="BD27" s="18"/>
      <c r="BE27" s="18"/>
      <c r="BF27" s="18"/>
      <c r="BG27" s="18"/>
      <c r="BH27" s="18"/>
      <c r="BI27" s="18" t="str">
        <f t="shared" si="45"/>
        <v/>
      </c>
      <c r="BJ27" s="18" t="str">
        <f t="shared" si="45"/>
        <v/>
      </c>
      <c r="BK27" s="18" t="str">
        <f t="shared" si="45"/>
        <v/>
      </c>
      <c r="BL27" s="18" t="str">
        <f t="shared" si="45"/>
        <v/>
      </c>
      <c r="BM27" s="18" t="str">
        <f t="shared" si="45"/>
        <v/>
      </c>
      <c r="BN27" s="41"/>
      <c r="BO27" s="41"/>
      <c r="BP27" s="41"/>
      <c r="BQ27" s="41"/>
      <c r="BR27" s="41"/>
      <c r="BS27" s="41"/>
    </row>
    <row r="28" spans="1:71" s="2" customFormat="1" hidden="1" x14ac:dyDescent="0.2">
      <c r="A28" s="41"/>
      <c r="B28" s="32"/>
      <c r="C28" s="33"/>
      <c r="D28" s="53"/>
      <c r="E28" s="34"/>
      <c r="F28" s="34"/>
      <c r="G28" s="34"/>
      <c r="H28" s="34">
        <f t="shared" si="29"/>
        <v>0</v>
      </c>
      <c r="I28" s="35">
        <f t="shared" si="33"/>
        <v>0</v>
      </c>
      <c r="J28" s="7"/>
      <c r="K28" s="18">
        <f t="shared" si="39"/>
        <v>0</v>
      </c>
      <c r="L28" s="35">
        <f t="shared" ref="L28:L33" si="51">MAX(AD28:AH28)</f>
        <v>0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8"/>
      <c r="AD28" s="6">
        <f t="shared" si="46"/>
        <v>0</v>
      </c>
      <c r="AE28" s="6">
        <f t="shared" si="47"/>
        <v>0</v>
      </c>
      <c r="AF28" s="6">
        <f t="shared" si="48"/>
        <v>0</v>
      </c>
      <c r="AG28" s="6">
        <f t="shared" si="49"/>
        <v>0</v>
      </c>
      <c r="AH28" s="6">
        <f t="shared" si="50"/>
        <v>0</v>
      </c>
      <c r="AI28" s="6">
        <f t="shared" si="34"/>
        <v>0</v>
      </c>
      <c r="AJ28" s="6">
        <f t="shared" si="35"/>
        <v>0</v>
      </c>
      <c r="AK28" s="6">
        <f t="shared" si="36"/>
        <v>0</v>
      </c>
      <c r="AL28" s="6">
        <f t="shared" si="37"/>
        <v>0</v>
      </c>
      <c r="AM28" s="6">
        <f t="shared" si="38"/>
        <v>0</v>
      </c>
      <c r="AN28" s="41"/>
      <c r="AO28" s="6" t="str">
        <f t="shared" si="27"/>
        <v/>
      </c>
      <c r="AP28" s="41"/>
      <c r="AQ28" s="6">
        <f>IF(H28&gt;0,LOOKUP(C28,'counts-girls'!A$1:A$16,'counts-girls'!C$1:C$16),0)</f>
        <v>0</v>
      </c>
      <c r="AR28" s="6">
        <f t="shared" si="40"/>
        <v>0</v>
      </c>
      <c r="AS28" s="6">
        <f t="shared" si="41"/>
        <v>0</v>
      </c>
      <c r="AT28" s="6">
        <f t="shared" si="42"/>
        <v>0</v>
      </c>
      <c r="AU28" s="6">
        <f t="shared" si="43"/>
        <v>0</v>
      </c>
      <c r="AV28" s="6">
        <f t="shared" si="44"/>
        <v>0</v>
      </c>
      <c r="AW28" s="41"/>
      <c r="AX28" s="18" t="str">
        <f t="shared" si="45"/>
        <v/>
      </c>
      <c r="AY28" s="18" t="str">
        <f t="shared" si="45"/>
        <v/>
      </c>
      <c r="AZ28" s="18" t="str">
        <f t="shared" si="45"/>
        <v/>
      </c>
      <c r="BA28" s="18"/>
      <c r="BB28" s="18"/>
      <c r="BC28" s="18"/>
      <c r="BD28" s="18"/>
      <c r="BE28" s="18"/>
      <c r="BF28" s="18"/>
      <c r="BG28" s="18"/>
      <c r="BH28" s="18"/>
      <c r="BI28" s="18" t="str">
        <f t="shared" si="45"/>
        <v/>
      </c>
      <c r="BJ28" s="18" t="str">
        <f t="shared" si="45"/>
        <v/>
      </c>
      <c r="BK28" s="18" t="str">
        <f t="shared" si="45"/>
        <v/>
      </c>
      <c r="BL28" s="18" t="str">
        <f t="shared" si="45"/>
        <v/>
      </c>
      <c r="BM28" s="18" t="str">
        <f t="shared" si="45"/>
        <v/>
      </c>
      <c r="BN28" s="41"/>
      <c r="BO28" s="41"/>
      <c r="BP28" s="41"/>
      <c r="BQ28" s="41"/>
      <c r="BR28" s="41"/>
      <c r="BS28" s="41"/>
    </row>
    <row r="29" spans="1:71" s="2" customFormat="1" hidden="1" x14ac:dyDescent="0.2">
      <c r="A29" s="41"/>
      <c r="B29" s="32"/>
      <c r="C29" s="33"/>
      <c r="D29" s="53"/>
      <c r="E29" s="34"/>
      <c r="F29" s="34"/>
      <c r="G29" s="34"/>
      <c r="H29" s="34">
        <f t="shared" si="29"/>
        <v>0</v>
      </c>
      <c r="I29" s="35">
        <f t="shared" si="33"/>
        <v>0</v>
      </c>
      <c r="J29" s="36"/>
      <c r="K29" s="18">
        <f t="shared" si="39"/>
        <v>0</v>
      </c>
      <c r="L29" s="35">
        <f t="shared" si="51"/>
        <v>0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8"/>
      <c r="AD29" s="6">
        <f t="shared" si="46"/>
        <v>0</v>
      </c>
      <c r="AE29" s="6">
        <f t="shared" si="47"/>
        <v>0</v>
      </c>
      <c r="AF29" s="6">
        <f t="shared" si="48"/>
        <v>0</v>
      </c>
      <c r="AG29" s="6">
        <f t="shared" si="49"/>
        <v>0</v>
      </c>
      <c r="AH29" s="6">
        <f t="shared" si="50"/>
        <v>0</v>
      </c>
      <c r="AI29" s="6">
        <f t="shared" si="34"/>
        <v>0</v>
      </c>
      <c r="AJ29" s="6">
        <f t="shared" si="35"/>
        <v>0</v>
      </c>
      <c r="AK29" s="6">
        <f t="shared" si="36"/>
        <v>0</v>
      </c>
      <c r="AL29" s="6">
        <f t="shared" si="37"/>
        <v>0</v>
      </c>
      <c r="AM29" s="6">
        <f t="shared" si="38"/>
        <v>0</v>
      </c>
      <c r="AN29" s="41"/>
      <c r="AO29" s="6" t="str">
        <f t="shared" si="27"/>
        <v/>
      </c>
      <c r="AP29" s="41"/>
      <c r="AQ29" s="6">
        <f>IF(H29&gt;0,LOOKUP(C29,'counts-girls'!A$1:A$16,'counts-girls'!C$1:C$16),0)</f>
        <v>0</v>
      </c>
      <c r="AR29" s="6">
        <f t="shared" si="40"/>
        <v>0</v>
      </c>
      <c r="AS29" s="6">
        <f t="shared" si="41"/>
        <v>0</v>
      </c>
      <c r="AT29" s="6">
        <f t="shared" si="42"/>
        <v>0</v>
      </c>
      <c r="AU29" s="6">
        <f t="shared" si="43"/>
        <v>0</v>
      </c>
      <c r="AV29" s="6">
        <f t="shared" si="44"/>
        <v>0</v>
      </c>
      <c r="AW29" s="41"/>
      <c r="AX29" s="18" t="str">
        <f t="shared" si="45"/>
        <v/>
      </c>
      <c r="AY29" s="18" t="str">
        <f t="shared" si="45"/>
        <v/>
      </c>
      <c r="AZ29" s="18" t="str">
        <f t="shared" si="45"/>
        <v/>
      </c>
      <c r="BA29" s="18"/>
      <c r="BB29" s="18"/>
      <c r="BC29" s="18"/>
      <c r="BD29" s="18"/>
      <c r="BE29" s="18"/>
      <c r="BF29" s="18"/>
      <c r="BG29" s="18"/>
      <c r="BH29" s="18"/>
      <c r="BI29" s="18" t="str">
        <f t="shared" si="45"/>
        <v/>
      </c>
      <c r="BJ29" s="18" t="str">
        <f t="shared" si="45"/>
        <v/>
      </c>
      <c r="BK29" s="18" t="str">
        <f t="shared" si="45"/>
        <v/>
      </c>
      <c r="BL29" s="18" t="str">
        <f t="shared" si="45"/>
        <v/>
      </c>
      <c r="BM29" s="18" t="str">
        <f t="shared" si="45"/>
        <v/>
      </c>
      <c r="BN29" s="41"/>
      <c r="BO29" s="41"/>
      <c r="BP29" s="41"/>
      <c r="BQ29" s="41"/>
      <c r="BR29" s="41"/>
      <c r="BS29" s="41"/>
    </row>
    <row r="30" spans="1:71" s="2" customFormat="1" hidden="1" x14ac:dyDescent="0.2">
      <c r="A30" s="41"/>
      <c r="B30" s="32"/>
      <c r="C30" s="33"/>
      <c r="D30" s="53"/>
      <c r="E30" s="34"/>
      <c r="F30" s="42"/>
      <c r="G30" s="42"/>
      <c r="H30" s="34">
        <f t="shared" si="29"/>
        <v>0</v>
      </c>
      <c r="I30" s="35">
        <f t="shared" si="33"/>
        <v>0</v>
      </c>
      <c r="J30" s="36"/>
      <c r="K30" s="18">
        <f t="shared" si="39"/>
        <v>0</v>
      </c>
      <c r="L30" s="35">
        <f t="shared" si="51"/>
        <v>0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  <c r="AD30" s="6">
        <f t="shared" si="46"/>
        <v>0</v>
      </c>
      <c r="AE30" s="6">
        <f t="shared" si="47"/>
        <v>0</v>
      </c>
      <c r="AF30" s="6">
        <f t="shared" si="48"/>
        <v>0</v>
      </c>
      <c r="AG30" s="6">
        <f t="shared" si="49"/>
        <v>0</v>
      </c>
      <c r="AH30" s="6">
        <f t="shared" si="50"/>
        <v>0</v>
      </c>
      <c r="AI30" s="6">
        <f t="shared" si="34"/>
        <v>0</v>
      </c>
      <c r="AJ30" s="6">
        <f t="shared" si="35"/>
        <v>0</v>
      </c>
      <c r="AK30" s="6">
        <f t="shared" si="36"/>
        <v>0</v>
      </c>
      <c r="AL30" s="6">
        <f t="shared" si="37"/>
        <v>0</v>
      </c>
      <c r="AM30" s="6">
        <f t="shared" si="38"/>
        <v>0</v>
      </c>
      <c r="AN30" s="41"/>
      <c r="AO30" s="6" t="str">
        <f t="shared" si="27"/>
        <v/>
      </c>
      <c r="AP30" s="41"/>
      <c r="AQ30" s="6">
        <f>IF(H30&gt;0,LOOKUP(C30,'counts-girls'!A$1:A$16,'counts-girls'!C$1:C$16),0)</f>
        <v>0</v>
      </c>
      <c r="AR30" s="6">
        <f t="shared" si="40"/>
        <v>0</v>
      </c>
      <c r="AS30" s="6">
        <f t="shared" si="41"/>
        <v>0</v>
      </c>
      <c r="AT30" s="6">
        <f t="shared" si="42"/>
        <v>0</v>
      </c>
      <c r="AU30" s="6">
        <f t="shared" si="43"/>
        <v>0</v>
      </c>
      <c r="AV30" s="6">
        <f t="shared" si="44"/>
        <v>0</v>
      </c>
      <c r="AW30" s="41"/>
      <c r="AX30" s="18" t="str">
        <f t="shared" si="45"/>
        <v/>
      </c>
      <c r="AY30" s="18" t="str">
        <f t="shared" si="45"/>
        <v/>
      </c>
      <c r="AZ30" s="18" t="str">
        <f t="shared" si="45"/>
        <v/>
      </c>
      <c r="BA30" s="18"/>
      <c r="BB30" s="18"/>
      <c r="BC30" s="18"/>
      <c r="BD30" s="18"/>
      <c r="BE30" s="18"/>
      <c r="BF30" s="18"/>
      <c r="BG30" s="18"/>
      <c r="BH30" s="18"/>
      <c r="BI30" s="18" t="str">
        <f t="shared" si="45"/>
        <v/>
      </c>
      <c r="BJ30" s="18" t="str">
        <f t="shared" si="45"/>
        <v/>
      </c>
      <c r="BK30" s="18" t="str">
        <f t="shared" si="45"/>
        <v/>
      </c>
      <c r="BL30" s="18" t="str">
        <f t="shared" si="45"/>
        <v/>
      </c>
      <c r="BM30" s="18" t="str">
        <f t="shared" si="45"/>
        <v/>
      </c>
      <c r="BN30" s="41"/>
      <c r="BO30" s="41"/>
      <c r="BP30" s="41"/>
      <c r="BQ30" s="41"/>
      <c r="BR30" s="41"/>
      <c r="BS30" s="41"/>
    </row>
    <row r="31" spans="1:71" s="2" customFormat="1" hidden="1" x14ac:dyDescent="0.2">
      <c r="A31" s="41"/>
      <c r="B31" s="32"/>
      <c r="C31" s="33"/>
      <c r="D31" s="53"/>
      <c r="E31" s="42"/>
      <c r="F31" s="42"/>
      <c r="G31" s="42"/>
      <c r="H31" s="34">
        <f t="shared" si="29"/>
        <v>0</v>
      </c>
      <c r="I31" s="35">
        <f t="shared" si="33"/>
        <v>0</v>
      </c>
      <c r="J31" s="36"/>
      <c r="K31" s="18">
        <f t="shared" si="39"/>
        <v>0</v>
      </c>
      <c r="L31" s="35">
        <f t="shared" si="51"/>
        <v>0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8"/>
      <c r="AD31" s="6">
        <f t="shared" si="46"/>
        <v>0</v>
      </c>
      <c r="AE31" s="6">
        <f t="shared" si="47"/>
        <v>0</v>
      </c>
      <c r="AF31" s="6">
        <f t="shared" si="48"/>
        <v>0</v>
      </c>
      <c r="AG31" s="6">
        <f t="shared" si="49"/>
        <v>0</v>
      </c>
      <c r="AH31" s="6">
        <f t="shared" si="50"/>
        <v>0</v>
      </c>
      <c r="AI31" s="6">
        <f t="shared" si="34"/>
        <v>0</v>
      </c>
      <c r="AJ31" s="6">
        <f t="shared" si="35"/>
        <v>0</v>
      </c>
      <c r="AK31" s="6">
        <f t="shared" si="36"/>
        <v>0</v>
      </c>
      <c r="AL31" s="6">
        <f t="shared" si="37"/>
        <v>0</v>
      </c>
      <c r="AM31" s="6">
        <f t="shared" si="38"/>
        <v>0</v>
      </c>
      <c r="AN31" s="41"/>
      <c r="AO31" s="6" t="str">
        <f t="shared" si="27"/>
        <v/>
      </c>
      <c r="AP31" s="41"/>
      <c r="AQ31" s="6">
        <f>IF(H31&gt;0,LOOKUP(C31,'counts-girls'!A$1:A$16,'counts-girls'!C$1:C$16),0)</f>
        <v>0</v>
      </c>
      <c r="AR31" s="6">
        <f t="shared" si="40"/>
        <v>0</v>
      </c>
      <c r="AS31" s="6">
        <f t="shared" si="41"/>
        <v>0</v>
      </c>
      <c r="AT31" s="6">
        <f t="shared" si="42"/>
        <v>0</v>
      </c>
      <c r="AU31" s="6">
        <f t="shared" si="43"/>
        <v>0</v>
      </c>
      <c r="AV31" s="6">
        <f t="shared" si="44"/>
        <v>0</v>
      </c>
      <c r="AW31" s="41"/>
      <c r="AX31" s="18" t="str">
        <f t="shared" si="45"/>
        <v/>
      </c>
      <c r="AY31" s="18" t="str">
        <f t="shared" si="45"/>
        <v/>
      </c>
      <c r="AZ31" s="18" t="str">
        <f t="shared" si="45"/>
        <v/>
      </c>
      <c r="BA31" s="18"/>
      <c r="BB31" s="18"/>
      <c r="BC31" s="18"/>
      <c r="BD31" s="18"/>
      <c r="BE31" s="18"/>
      <c r="BF31" s="18"/>
      <c r="BG31" s="18"/>
      <c r="BH31" s="18"/>
      <c r="BI31" s="18" t="str">
        <f t="shared" si="45"/>
        <v/>
      </c>
      <c r="BJ31" s="18" t="str">
        <f t="shared" si="45"/>
        <v/>
      </c>
      <c r="BK31" s="18" t="str">
        <f t="shared" si="45"/>
        <v/>
      </c>
      <c r="BL31" s="18" t="str">
        <f t="shared" si="45"/>
        <v/>
      </c>
      <c r="BM31" s="18" t="str">
        <f t="shared" si="45"/>
        <v/>
      </c>
      <c r="BN31" s="41"/>
      <c r="BO31" s="41"/>
      <c r="BP31" s="41"/>
      <c r="BQ31" s="41"/>
      <c r="BR31" s="41"/>
      <c r="BS31" s="41"/>
    </row>
    <row r="32" spans="1:71" s="2" customFormat="1" hidden="1" x14ac:dyDescent="0.2">
      <c r="A32" s="41"/>
      <c r="B32" s="32"/>
      <c r="C32" s="43"/>
      <c r="D32" s="53"/>
      <c r="E32" s="42"/>
      <c r="F32" s="42"/>
      <c r="G32" s="42"/>
      <c r="H32" s="34">
        <f t="shared" si="29"/>
        <v>0</v>
      </c>
      <c r="I32" s="35">
        <f t="shared" si="33"/>
        <v>0</v>
      </c>
      <c r="J32" s="36"/>
      <c r="K32" s="18">
        <f t="shared" si="39"/>
        <v>0</v>
      </c>
      <c r="L32" s="35">
        <f t="shared" si="51"/>
        <v>0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8"/>
      <c r="AD32" s="6">
        <f t="shared" si="46"/>
        <v>0</v>
      </c>
      <c r="AE32" s="6">
        <f t="shared" si="47"/>
        <v>0</v>
      </c>
      <c r="AF32" s="6">
        <f t="shared" si="48"/>
        <v>0</v>
      </c>
      <c r="AG32" s="6">
        <f t="shared" si="49"/>
        <v>0</v>
      </c>
      <c r="AH32" s="6">
        <f t="shared" si="50"/>
        <v>0</v>
      </c>
      <c r="AI32" s="6">
        <f t="shared" si="34"/>
        <v>0</v>
      </c>
      <c r="AJ32" s="6">
        <f t="shared" si="35"/>
        <v>0</v>
      </c>
      <c r="AK32" s="6">
        <f t="shared" si="36"/>
        <v>0</v>
      </c>
      <c r="AL32" s="6">
        <f t="shared" si="37"/>
        <v>0</v>
      </c>
      <c r="AM32" s="6">
        <f t="shared" si="38"/>
        <v>0</v>
      </c>
      <c r="AN32" s="41"/>
      <c r="AO32" s="6" t="str">
        <f t="shared" si="27"/>
        <v/>
      </c>
      <c r="AP32" s="41"/>
      <c r="AQ32" s="6">
        <f>IF(H32&gt;0,LOOKUP(C32,'counts-girls'!A$1:A$16,'counts-girls'!C$1:C$16),0)</f>
        <v>0</v>
      </c>
      <c r="AR32" s="6">
        <f t="shared" si="40"/>
        <v>0</v>
      </c>
      <c r="AS32" s="6">
        <f t="shared" si="41"/>
        <v>0</v>
      </c>
      <c r="AT32" s="6">
        <f t="shared" si="42"/>
        <v>0</v>
      </c>
      <c r="AU32" s="6">
        <f t="shared" si="43"/>
        <v>0</v>
      </c>
      <c r="AV32" s="6">
        <f t="shared" si="44"/>
        <v>0</v>
      </c>
      <c r="AW32" s="41"/>
      <c r="AX32" s="18" t="str">
        <f t="shared" si="45"/>
        <v/>
      </c>
      <c r="AY32" s="18" t="str">
        <f t="shared" si="45"/>
        <v/>
      </c>
      <c r="AZ32" s="18" t="str">
        <f t="shared" si="45"/>
        <v/>
      </c>
      <c r="BA32" s="18"/>
      <c r="BB32" s="18"/>
      <c r="BC32" s="18"/>
      <c r="BD32" s="18"/>
      <c r="BE32" s="18"/>
      <c r="BF32" s="18"/>
      <c r="BG32" s="18"/>
      <c r="BH32" s="18"/>
      <c r="BI32" s="18" t="str">
        <f t="shared" si="45"/>
        <v/>
      </c>
      <c r="BJ32" s="18" t="str">
        <f t="shared" si="45"/>
        <v/>
      </c>
      <c r="BK32" s="18" t="str">
        <f t="shared" si="45"/>
        <v/>
      </c>
      <c r="BL32" s="18" t="str">
        <f t="shared" si="45"/>
        <v/>
      </c>
      <c r="BM32" s="18" t="str">
        <f t="shared" si="45"/>
        <v/>
      </c>
      <c r="BN32" s="41"/>
      <c r="BO32" s="41"/>
      <c r="BP32" s="41"/>
      <c r="BQ32" s="41"/>
      <c r="BR32" s="41"/>
      <c r="BS32" s="41"/>
    </row>
    <row r="33" spans="1:71" ht="13.5" hidden="1" thickBot="1" x14ac:dyDescent="0.25">
      <c r="A33" s="8"/>
      <c r="B33" s="32"/>
      <c r="C33" s="43"/>
      <c r="D33" s="53"/>
      <c r="E33" s="42"/>
      <c r="F33" s="42"/>
      <c r="G33" s="42"/>
      <c r="H33" s="34">
        <f t="shared" si="29"/>
        <v>0</v>
      </c>
      <c r="I33" s="35">
        <f t="shared" si="33"/>
        <v>0</v>
      </c>
      <c r="J33" s="36"/>
      <c r="K33" s="18">
        <f t="shared" si="39"/>
        <v>0</v>
      </c>
      <c r="L33" s="35">
        <f t="shared" si="51"/>
        <v>0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8"/>
      <c r="AD33" s="6">
        <f t="shared" si="46"/>
        <v>0</v>
      </c>
      <c r="AE33" s="6">
        <f t="shared" si="47"/>
        <v>0</v>
      </c>
      <c r="AF33" s="6">
        <f t="shared" si="48"/>
        <v>0</v>
      </c>
      <c r="AG33" s="6">
        <f t="shared" si="49"/>
        <v>0</v>
      </c>
      <c r="AH33" s="6">
        <f t="shared" si="50"/>
        <v>0</v>
      </c>
      <c r="AI33" s="6">
        <f t="shared" si="34"/>
        <v>0</v>
      </c>
      <c r="AJ33" s="6">
        <f t="shared" si="35"/>
        <v>0</v>
      </c>
      <c r="AK33" s="6">
        <f t="shared" si="36"/>
        <v>0</v>
      </c>
      <c r="AL33" s="6">
        <f t="shared" si="37"/>
        <v>0</v>
      </c>
      <c r="AM33" s="6">
        <f t="shared" si="38"/>
        <v>0</v>
      </c>
      <c r="AN33" s="8"/>
      <c r="AO33" s="6" t="str">
        <f t="shared" si="27"/>
        <v/>
      </c>
      <c r="AP33" s="8"/>
      <c r="AQ33" s="6">
        <f>IF(H33&gt;0,LOOKUP(C33,'counts-girls'!A$1:A$16,'counts-girls'!C$1:C$16),0)</f>
        <v>0</v>
      </c>
      <c r="AR33" s="6">
        <f t="shared" si="40"/>
        <v>0</v>
      </c>
      <c r="AS33" s="6">
        <f t="shared" si="41"/>
        <v>0</v>
      </c>
      <c r="AT33" s="6">
        <f t="shared" si="42"/>
        <v>0</v>
      </c>
      <c r="AU33" s="6">
        <f t="shared" si="43"/>
        <v>0</v>
      </c>
      <c r="AV33" s="6">
        <f t="shared" si="44"/>
        <v>0</v>
      </c>
      <c r="AW33" s="8"/>
      <c r="AX33" s="18" t="str">
        <f t="shared" si="45"/>
        <v/>
      </c>
      <c r="AY33" s="18" t="str">
        <f t="shared" si="45"/>
        <v/>
      </c>
      <c r="AZ33" s="18" t="str">
        <f t="shared" si="45"/>
        <v/>
      </c>
      <c r="BA33" s="18"/>
      <c r="BB33" s="18"/>
      <c r="BC33" s="18"/>
      <c r="BD33" s="18"/>
      <c r="BE33" s="18"/>
      <c r="BF33" s="18"/>
      <c r="BG33" s="18"/>
      <c r="BH33" s="18"/>
      <c r="BI33" s="18" t="str">
        <f t="shared" si="45"/>
        <v/>
      </c>
      <c r="BJ33" s="18" t="str">
        <f t="shared" si="45"/>
        <v/>
      </c>
      <c r="BK33" s="18" t="str">
        <f t="shared" si="45"/>
        <v/>
      </c>
      <c r="BL33" s="18" t="str">
        <f t="shared" si="45"/>
        <v/>
      </c>
      <c r="BM33" s="18" t="str">
        <f t="shared" si="45"/>
        <v/>
      </c>
      <c r="BN33" s="8"/>
      <c r="BO33" s="8"/>
      <c r="BP33" s="8"/>
      <c r="BQ33" s="8"/>
      <c r="BR33" s="8"/>
      <c r="BS33" s="8"/>
    </row>
    <row r="34" spans="1:71" ht="13.5" thickBot="1" x14ac:dyDescent="0.25">
      <c r="A34" s="61" t="s">
        <v>34</v>
      </c>
      <c r="B34" s="37">
        <v>114</v>
      </c>
      <c r="C34" s="38" t="s">
        <v>9</v>
      </c>
      <c r="D34" s="52" t="s">
        <v>14</v>
      </c>
      <c r="E34" s="38" t="s">
        <v>16</v>
      </c>
      <c r="F34" s="38" t="s">
        <v>15</v>
      </c>
      <c r="G34" s="38" t="s">
        <v>17</v>
      </c>
      <c r="H34" s="38" t="s">
        <v>18</v>
      </c>
      <c r="I34" s="39" t="s">
        <v>19</v>
      </c>
      <c r="J34" s="40" t="s">
        <v>20</v>
      </c>
      <c r="K34" s="40" t="s">
        <v>21</v>
      </c>
      <c r="L34" s="40" t="s">
        <v>25</v>
      </c>
      <c r="M34" s="38" t="str">
        <f>M$7</f>
        <v>BE</v>
      </c>
      <c r="N34" s="38" t="str">
        <f t="shared" ref="N34:AB34" si="52">N$7</f>
        <v>BEN</v>
      </c>
      <c r="O34" s="38" t="str">
        <f t="shared" si="52"/>
        <v>BT</v>
      </c>
      <c r="P34" s="38" t="str">
        <f t="shared" si="52"/>
        <v>COL</v>
      </c>
      <c r="Q34" s="38" t="str">
        <f t="shared" si="52"/>
        <v>CC</v>
      </c>
      <c r="R34" s="38" t="str">
        <f t="shared" si="52"/>
        <v>CRT</v>
      </c>
      <c r="S34" s="38" t="str">
        <f t="shared" si="52"/>
        <v>ELK</v>
      </c>
      <c r="T34" s="38" t="str">
        <f t="shared" si="52"/>
        <v>GI</v>
      </c>
      <c r="U34" s="38" t="str">
        <f t="shared" si="52"/>
        <v>LEX</v>
      </c>
      <c r="V34" s="38" t="str">
        <f t="shared" si="52"/>
        <v>MC</v>
      </c>
      <c r="W34" s="38" t="str">
        <f t="shared" si="52"/>
        <v>NP</v>
      </c>
      <c r="X34" s="38" t="str">
        <f t="shared" si="52"/>
        <v>PLV</v>
      </c>
      <c r="Y34" s="38" t="str">
        <f t="shared" si="52"/>
        <v>SEW</v>
      </c>
      <c r="Z34" s="38" t="str">
        <f t="shared" si="52"/>
        <v>SKU</v>
      </c>
      <c r="AA34" s="38" t="str">
        <f t="shared" si="52"/>
        <v>STP</v>
      </c>
      <c r="AB34" s="38" t="str">
        <f t="shared" si="52"/>
        <v>Z-O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6" t="str">
        <f t="shared" si="27"/>
        <v/>
      </c>
      <c r="AP34" s="8"/>
      <c r="AQ34" s="6"/>
      <c r="AR34" s="8"/>
      <c r="AS34" s="8"/>
      <c r="AT34" s="8"/>
      <c r="AU34" s="8"/>
      <c r="AV34" s="8"/>
      <c r="AW34" s="8"/>
      <c r="AX34" s="31" t="str">
        <f>M$7</f>
        <v>BE</v>
      </c>
      <c r="AY34" s="31" t="str">
        <f t="shared" ref="AY34" si="53">N$7</f>
        <v>BEN</v>
      </c>
      <c r="AZ34" s="31" t="str">
        <f t="shared" ref="AZ34" si="54">O$7</f>
        <v>BT</v>
      </c>
      <c r="BA34" s="31" t="str">
        <f t="shared" ref="BA34" si="55">P$7</f>
        <v>COL</v>
      </c>
      <c r="BB34" s="31" t="str">
        <f t="shared" ref="BB34" si="56">Q$7</f>
        <v>CC</v>
      </c>
      <c r="BC34" s="31" t="str">
        <f t="shared" ref="BC34" si="57">R$7</f>
        <v>CRT</v>
      </c>
      <c r="BD34" s="31" t="str">
        <f t="shared" ref="BD34" si="58">S$7</f>
        <v>ELK</v>
      </c>
      <c r="BE34" s="31" t="str">
        <f t="shared" ref="BE34" si="59">T$7</f>
        <v>GI</v>
      </c>
      <c r="BF34" s="31" t="str">
        <f t="shared" ref="BF34" si="60">U$7</f>
        <v>LEX</v>
      </c>
      <c r="BG34" s="31" t="str">
        <f t="shared" ref="BG34" si="61">V$7</f>
        <v>MC</v>
      </c>
      <c r="BH34" s="31" t="str">
        <f t="shared" ref="BH34" si="62">W$7</f>
        <v>NP</v>
      </c>
      <c r="BI34" s="31" t="str">
        <f t="shared" ref="BI34" si="63">X$7</f>
        <v>PLV</v>
      </c>
      <c r="BJ34" s="31" t="str">
        <f t="shared" ref="BJ34" si="64">Y$7</f>
        <v>SEW</v>
      </c>
      <c r="BK34" s="31" t="str">
        <f t="shared" ref="BK34" si="65">Z$7</f>
        <v>SKU</v>
      </c>
      <c r="BL34" s="31" t="str">
        <f t="shared" ref="BL34" si="66">AA$7</f>
        <v>STP</v>
      </c>
      <c r="BM34" s="31" t="str">
        <f t="shared" ref="BM34" si="67">AB$7</f>
        <v>Z-O</v>
      </c>
      <c r="BN34" s="8"/>
      <c r="BO34" s="8"/>
      <c r="BP34" s="8"/>
      <c r="BQ34" s="8"/>
      <c r="BR34" s="8"/>
      <c r="BS34" s="8"/>
    </row>
    <row r="35" spans="1:71" x14ac:dyDescent="0.2">
      <c r="A35" s="44" t="s">
        <v>196</v>
      </c>
      <c r="B35" s="32" t="s">
        <v>183</v>
      </c>
      <c r="C35" s="33" t="s">
        <v>308</v>
      </c>
      <c r="D35" s="53">
        <v>107.4</v>
      </c>
      <c r="E35" s="34">
        <v>120</v>
      </c>
      <c r="F35" s="34">
        <v>85</v>
      </c>
      <c r="G35" s="34">
        <v>225</v>
      </c>
      <c r="H35" s="34">
        <f t="shared" ref="H35:H40" si="68">SUM(E35:G35)</f>
        <v>430</v>
      </c>
      <c r="I35" s="35">
        <f t="shared" ref="I35:I51" si="69">IF(H35&gt;0,LOOKUP(D35,$B$232:$B$504,$C$232:$C$504),0)*H35</f>
        <v>440.74999999999994</v>
      </c>
      <c r="J35" s="18">
        <f>IF(H35&gt;=0,LARGE($H$35:$H$51,1),0)</f>
        <v>660</v>
      </c>
      <c r="K35" s="18">
        <f>MAX(AI35:AM35)</f>
        <v>0</v>
      </c>
      <c r="L35" s="35">
        <f t="shared" ref="L35:L55" si="70">MAX(AD35:AH35)</f>
        <v>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8"/>
      <c r="AD35" s="6">
        <f>IF(H35&gt;0,IF(H35&gt;=$J$39,1,AE35),0)</f>
        <v>0</v>
      </c>
      <c r="AE35" s="6">
        <f>IF(H35&gt;0,IF(H35&gt;=$J$38,2,AF35),0)</f>
        <v>0</v>
      </c>
      <c r="AF35" s="6">
        <f>IF(H35&gt;0,IF(H35&gt;=$J$37,3,AG35),0)</f>
        <v>0</v>
      </c>
      <c r="AG35" s="6">
        <f>IF(H35&gt;0,IF(H35&gt;=$J$36,5,AH35),0)</f>
        <v>0</v>
      </c>
      <c r="AH35" s="6">
        <f>IF(H35&gt;0,IF(H35&gt;=$J$35,7,0),0)</f>
        <v>0</v>
      </c>
      <c r="AI35" s="6">
        <f>IF(L35=7,1,AJ35)</f>
        <v>0</v>
      </c>
      <c r="AJ35" s="6">
        <f>IF(L35=5,2,AK35)</f>
        <v>0</v>
      </c>
      <c r="AK35" s="6">
        <f>IF(L35=3,3,AL35)</f>
        <v>0</v>
      </c>
      <c r="AL35" s="6">
        <f>IF(L35=2,4,AM35)</f>
        <v>0</v>
      </c>
      <c r="AM35" s="6">
        <f>IF(L35=1,5,0)</f>
        <v>0</v>
      </c>
      <c r="AN35" s="8"/>
      <c r="AO35" s="6">
        <f t="shared" si="27"/>
        <v>430</v>
      </c>
      <c r="AP35" s="6">
        <f>J35</f>
        <v>660</v>
      </c>
      <c r="AQ35" s="6" t="str">
        <f>IF(H35&gt;0,LOOKUP(C35,'counts-girls'!A$1:A$16,'counts-girls'!C$1:C$16),0)</f>
        <v>GI</v>
      </c>
      <c r="AR35" s="6">
        <f>IF($A35="*",IF($H35&gt;0,IF($H35&gt;=$AP$39,1,AS35),0),0)</f>
        <v>0</v>
      </c>
      <c r="AS35" s="6">
        <f>IF($A35="*",IF($H35&gt;0,IF($H35&gt;=$AP$38,2,AT35),0),0)</f>
        <v>0</v>
      </c>
      <c r="AT35" s="6">
        <f>IF($A35="*",IF($H35&gt;0,IF($H35&gt;=$AP$37,3,AU35),0),0)</f>
        <v>0</v>
      </c>
      <c r="AU35" s="6">
        <f>IF($A35="*",IF($H35&gt;0,IF($H35&gt;=$AP$36,5,AV35),0),0)</f>
        <v>0</v>
      </c>
      <c r="AV35" s="6">
        <f>IF($A35="*",IF($H35&gt;0,IF($H35&gt;=$AP$35,7,0),0),0)</f>
        <v>0</v>
      </c>
      <c r="AW35" s="8"/>
      <c r="AX35" s="18" t="str">
        <f t="shared" si="45"/>
        <v/>
      </c>
      <c r="AY35" s="18" t="str">
        <f t="shared" si="45"/>
        <v/>
      </c>
      <c r="AZ35" s="18" t="str">
        <f t="shared" si="45"/>
        <v/>
      </c>
      <c r="BA35" s="18" t="str">
        <f t="shared" si="45"/>
        <v/>
      </c>
      <c r="BB35" s="18" t="str">
        <f t="shared" si="45"/>
        <v/>
      </c>
      <c r="BC35" s="18" t="str">
        <f t="shared" si="45"/>
        <v/>
      </c>
      <c r="BD35" s="18" t="str">
        <f t="shared" si="45"/>
        <v/>
      </c>
      <c r="BE35" s="18">
        <f t="shared" si="45"/>
        <v>0</v>
      </c>
      <c r="BF35" s="18" t="str">
        <f t="shared" si="45"/>
        <v/>
      </c>
      <c r="BG35" s="18" t="str">
        <f t="shared" si="45"/>
        <v/>
      </c>
      <c r="BH35" s="18" t="str">
        <f t="shared" si="45"/>
        <v/>
      </c>
      <c r="BI35" s="18" t="str">
        <f t="shared" si="45"/>
        <v/>
      </c>
      <c r="BJ35" s="18" t="str">
        <f t="shared" si="45"/>
        <v/>
      </c>
      <c r="BK35" s="18" t="str">
        <f t="shared" si="45"/>
        <v/>
      </c>
      <c r="BL35" s="18" t="str">
        <f t="shared" si="45"/>
        <v/>
      </c>
      <c r="BM35" s="18" t="str">
        <f t="shared" si="45"/>
        <v/>
      </c>
      <c r="BN35" s="8"/>
      <c r="BO35" s="8"/>
      <c r="BP35" s="8"/>
      <c r="BQ35" s="8"/>
      <c r="BR35" s="8"/>
      <c r="BS35" s="8"/>
    </row>
    <row r="36" spans="1:71" s="78" customFormat="1" x14ac:dyDescent="0.2">
      <c r="A36" s="44" t="s">
        <v>196</v>
      </c>
      <c r="B36" s="32" t="s">
        <v>290</v>
      </c>
      <c r="C36" s="33" t="s">
        <v>288</v>
      </c>
      <c r="D36" s="53">
        <v>108</v>
      </c>
      <c r="E36" s="34">
        <v>160</v>
      </c>
      <c r="F36" s="34">
        <v>80</v>
      </c>
      <c r="G36" s="34">
        <v>215</v>
      </c>
      <c r="H36" s="34">
        <f t="shared" si="68"/>
        <v>455</v>
      </c>
      <c r="I36" s="35">
        <f t="shared" si="69"/>
        <v>462.50749999999999</v>
      </c>
      <c r="J36" s="18">
        <f>IF(H36&gt;=0,LARGE($H$35:$H$51,2),0)</f>
        <v>575</v>
      </c>
      <c r="K36" s="18">
        <f>MAX(AI36:AM36)</f>
        <v>5</v>
      </c>
      <c r="L36" s="35">
        <f t="shared" si="70"/>
        <v>1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44"/>
      <c r="AD36" s="6">
        <f t="shared" ref="AD36:AD51" si="71">IF(H36&gt;0,IF(H36&gt;=$J$39,1,AE36),0)</f>
        <v>1</v>
      </c>
      <c r="AE36" s="6">
        <f t="shared" ref="AE36:AE51" si="72">IF(H36&gt;0,IF(H36&gt;=$J$38,2,AF36),0)</f>
        <v>0</v>
      </c>
      <c r="AF36" s="6">
        <f t="shared" ref="AF36:AF51" si="73">IF(H36&gt;0,IF(H36&gt;=$J$37,3,AG36),0)</f>
        <v>0</v>
      </c>
      <c r="AG36" s="6">
        <f t="shared" ref="AG36:AG51" si="74">IF(H36&gt;0,IF(H36&gt;=$J$36,5,AH36),0)</f>
        <v>0</v>
      </c>
      <c r="AH36" s="6">
        <f t="shared" ref="AH36:AH51" si="75">IF(H36&gt;0,IF(H36&gt;=$J$35,7,0),0)</f>
        <v>0</v>
      </c>
      <c r="AI36" s="6">
        <f t="shared" ref="AI36:AI51" si="76">IF(L36=7,1,AJ36)</f>
        <v>5</v>
      </c>
      <c r="AJ36" s="6">
        <f t="shared" ref="AJ36:AJ51" si="77">IF(L36=5,2,AK36)</f>
        <v>5</v>
      </c>
      <c r="AK36" s="6">
        <f t="shared" ref="AK36:AK51" si="78">IF(L36=3,3,AL36)</f>
        <v>5</v>
      </c>
      <c r="AL36" s="6">
        <f t="shared" ref="AL36:AL51" si="79">IF(L36=2,4,AM36)</f>
        <v>5</v>
      </c>
      <c r="AM36" s="6">
        <f t="shared" ref="AM36:AM51" si="80">IF(L36=1,5,0)</f>
        <v>5</v>
      </c>
      <c r="AN36" s="44"/>
      <c r="AO36" s="6">
        <f t="shared" si="27"/>
        <v>455</v>
      </c>
      <c r="AP36" s="6">
        <f>J36</f>
        <v>575</v>
      </c>
      <c r="AQ36" s="6" t="str">
        <f>IF(H36&gt;0,LOOKUP(C36,'counts-girls'!A$1:A$16,'counts-girls'!C$1:C$16),0)</f>
        <v>COL</v>
      </c>
      <c r="AR36" s="6">
        <f t="shared" ref="AR36:AR51" si="81">IF($A36="*",IF($H36&gt;0,IF($H36&gt;=$AP$39,1,AS36),0),0)</f>
        <v>1</v>
      </c>
      <c r="AS36" s="6">
        <f t="shared" ref="AS36:AS51" si="82">IF($A36="*",IF($H36&gt;0,IF($H36&gt;=$AP$38,2,AT36),0),0)</f>
        <v>0</v>
      </c>
      <c r="AT36" s="6">
        <f t="shared" ref="AT36:AT51" si="83">IF($A36="*",IF($H36&gt;0,IF($H36&gt;=$AP$37,3,AU36),0),0)</f>
        <v>0</v>
      </c>
      <c r="AU36" s="6">
        <f t="shared" ref="AU36:AU51" si="84">IF($A36="*",IF($H36&gt;0,IF($H36&gt;=$AP$36,5,AV36),0),0)</f>
        <v>0</v>
      </c>
      <c r="AV36" s="6">
        <f t="shared" ref="AV36:AV51" si="85">IF($A36="*",IF($H36&gt;0,IF($H36&gt;=$AP$35,7,0),0),0)</f>
        <v>0</v>
      </c>
      <c r="AW36" s="44"/>
      <c r="AX36" s="18" t="str">
        <f t="shared" si="45"/>
        <v/>
      </c>
      <c r="AY36" s="18" t="str">
        <f t="shared" si="45"/>
        <v/>
      </c>
      <c r="AZ36" s="18" t="str">
        <f t="shared" si="45"/>
        <v/>
      </c>
      <c r="BA36" s="18">
        <f t="shared" si="45"/>
        <v>1</v>
      </c>
      <c r="BB36" s="18" t="str">
        <f t="shared" si="45"/>
        <v/>
      </c>
      <c r="BC36" s="18" t="str">
        <f t="shared" si="45"/>
        <v/>
      </c>
      <c r="BD36" s="18" t="str">
        <f t="shared" si="45"/>
        <v/>
      </c>
      <c r="BE36" s="18" t="str">
        <f t="shared" si="45"/>
        <v/>
      </c>
      <c r="BF36" s="18" t="str">
        <f t="shared" si="45"/>
        <v/>
      </c>
      <c r="BG36" s="18" t="str">
        <f t="shared" si="45"/>
        <v/>
      </c>
      <c r="BH36" s="18" t="str">
        <f t="shared" si="45"/>
        <v/>
      </c>
      <c r="BI36" s="18" t="str">
        <f t="shared" si="45"/>
        <v/>
      </c>
      <c r="BJ36" s="18" t="str">
        <f t="shared" si="45"/>
        <v/>
      </c>
      <c r="BK36" s="18" t="str">
        <f t="shared" si="45"/>
        <v/>
      </c>
      <c r="BL36" s="18" t="str">
        <f t="shared" si="45"/>
        <v/>
      </c>
      <c r="BM36" s="18" t="str">
        <f t="shared" si="45"/>
        <v/>
      </c>
      <c r="BN36" s="44"/>
      <c r="BO36" s="44"/>
      <c r="BP36" s="44"/>
      <c r="BQ36" s="44"/>
      <c r="BR36" s="44"/>
      <c r="BS36" s="44"/>
    </row>
    <row r="37" spans="1:71" x14ac:dyDescent="0.2">
      <c r="A37" s="44" t="s">
        <v>196</v>
      </c>
      <c r="B37" s="32" t="s">
        <v>291</v>
      </c>
      <c r="C37" s="33" t="s">
        <v>288</v>
      </c>
      <c r="D37" s="53">
        <v>110.9</v>
      </c>
      <c r="E37" s="34">
        <v>160</v>
      </c>
      <c r="F37" s="34">
        <v>90</v>
      </c>
      <c r="G37" s="34">
        <v>225</v>
      </c>
      <c r="H37" s="34">
        <f t="shared" si="68"/>
        <v>475</v>
      </c>
      <c r="I37" s="35">
        <f t="shared" si="69"/>
        <v>475.76000000000005</v>
      </c>
      <c r="J37" s="18">
        <f>IF(H37&gt;=0,LARGE($H$35:$H$51,3),0)</f>
        <v>535</v>
      </c>
      <c r="K37" s="18">
        <f t="shared" ref="K37:K51" si="86">MAX(AI37:AM37)</f>
        <v>4</v>
      </c>
      <c r="L37" s="35">
        <f t="shared" si="70"/>
        <v>2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8"/>
      <c r="AD37" s="6">
        <f t="shared" si="71"/>
        <v>1</v>
      </c>
      <c r="AE37" s="6">
        <f t="shared" si="72"/>
        <v>2</v>
      </c>
      <c r="AF37" s="6">
        <f t="shared" si="73"/>
        <v>0</v>
      </c>
      <c r="AG37" s="6">
        <f t="shared" si="74"/>
        <v>0</v>
      </c>
      <c r="AH37" s="6">
        <f t="shared" si="75"/>
        <v>0</v>
      </c>
      <c r="AI37" s="6">
        <f t="shared" si="76"/>
        <v>4</v>
      </c>
      <c r="AJ37" s="6">
        <f t="shared" si="77"/>
        <v>4</v>
      </c>
      <c r="AK37" s="6">
        <f t="shared" si="78"/>
        <v>4</v>
      </c>
      <c r="AL37" s="6">
        <f t="shared" si="79"/>
        <v>4</v>
      </c>
      <c r="AM37" s="6">
        <f t="shared" si="80"/>
        <v>0</v>
      </c>
      <c r="AN37" s="8"/>
      <c r="AO37" s="6">
        <f t="shared" si="27"/>
        <v>475</v>
      </c>
      <c r="AP37" s="6">
        <f>J37</f>
        <v>535</v>
      </c>
      <c r="AQ37" s="6" t="str">
        <f>IF(H37&gt;0,LOOKUP(C37,'counts-girls'!A$1:A$16,'counts-girls'!C$1:C$16),0)</f>
        <v>COL</v>
      </c>
      <c r="AR37" s="6">
        <f t="shared" si="81"/>
        <v>1</v>
      </c>
      <c r="AS37" s="6">
        <f t="shared" si="82"/>
        <v>2</v>
      </c>
      <c r="AT37" s="6">
        <f t="shared" si="83"/>
        <v>0</v>
      </c>
      <c r="AU37" s="6">
        <f t="shared" si="84"/>
        <v>0</v>
      </c>
      <c r="AV37" s="6">
        <f t="shared" si="85"/>
        <v>0</v>
      </c>
      <c r="AW37" s="8"/>
      <c r="AX37" s="18" t="str">
        <f t="shared" si="45"/>
        <v/>
      </c>
      <c r="AY37" s="18" t="str">
        <f t="shared" si="45"/>
        <v/>
      </c>
      <c r="AZ37" s="18" t="str">
        <f t="shared" si="45"/>
        <v/>
      </c>
      <c r="BA37" s="18">
        <f t="shared" si="45"/>
        <v>2</v>
      </c>
      <c r="BB37" s="18" t="str">
        <f t="shared" si="45"/>
        <v/>
      </c>
      <c r="BC37" s="18" t="str">
        <f t="shared" si="45"/>
        <v/>
      </c>
      <c r="BD37" s="18" t="str">
        <f t="shared" si="45"/>
        <v/>
      </c>
      <c r="BE37" s="18" t="str">
        <f t="shared" si="45"/>
        <v/>
      </c>
      <c r="BF37" s="18" t="str">
        <f t="shared" si="45"/>
        <v/>
      </c>
      <c r="BG37" s="18" t="str">
        <f t="shared" si="45"/>
        <v/>
      </c>
      <c r="BH37" s="18" t="str">
        <f t="shared" si="45"/>
        <v/>
      </c>
      <c r="BI37" s="18" t="str">
        <f t="shared" si="45"/>
        <v/>
      </c>
      <c r="BJ37" s="18" t="str">
        <f t="shared" si="45"/>
        <v/>
      </c>
      <c r="BK37" s="18" t="str">
        <f t="shared" si="45"/>
        <v/>
      </c>
      <c r="BL37" s="18" t="str">
        <f t="shared" si="45"/>
        <v/>
      </c>
      <c r="BM37" s="18" t="str">
        <f t="shared" si="45"/>
        <v/>
      </c>
      <c r="BN37" s="8"/>
      <c r="BO37" s="8"/>
      <c r="BP37" s="8"/>
      <c r="BQ37" s="8"/>
      <c r="BR37" s="8"/>
      <c r="BS37" s="8"/>
    </row>
    <row r="38" spans="1:71" x14ac:dyDescent="0.2">
      <c r="A38" s="44"/>
      <c r="B38" s="32" t="s">
        <v>311</v>
      </c>
      <c r="C38" s="33" t="s">
        <v>45</v>
      </c>
      <c r="D38" s="53">
        <v>111</v>
      </c>
      <c r="E38" s="34">
        <v>110</v>
      </c>
      <c r="F38" s="34">
        <v>60</v>
      </c>
      <c r="G38" s="34">
        <v>150</v>
      </c>
      <c r="H38" s="34">
        <f t="shared" si="68"/>
        <v>320</v>
      </c>
      <c r="I38" s="35">
        <f t="shared" si="69"/>
        <v>318.464</v>
      </c>
      <c r="J38" s="18">
        <f>IF(H38&gt;=0,LARGE($H$35:$H$51,4),0)</f>
        <v>475</v>
      </c>
      <c r="K38" s="18">
        <f>MAX(AI38:AM38)</f>
        <v>0</v>
      </c>
      <c r="L38" s="35">
        <f t="shared" si="70"/>
        <v>0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8"/>
      <c r="AD38" s="6">
        <f t="shared" si="71"/>
        <v>0</v>
      </c>
      <c r="AE38" s="6">
        <f t="shared" si="72"/>
        <v>0</v>
      </c>
      <c r="AF38" s="6">
        <f t="shared" si="73"/>
        <v>0</v>
      </c>
      <c r="AG38" s="6">
        <f t="shared" si="74"/>
        <v>0</v>
      </c>
      <c r="AH38" s="6">
        <f t="shared" si="75"/>
        <v>0</v>
      </c>
      <c r="AI38" s="6">
        <f t="shared" si="76"/>
        <v>0</v>
      </c>
      <c r="AJ38" s="6">
        <f t="shared" si="77"/>
        <v>0</v>
      </c>
      <c r="AK38" s="6">
        <f t="shared" si="78"/>
        <v>0</v>
      </c>
      <c r="AL38" s="6">
        <f t="shared" si="79"/>
        <v>0</v>
      </c>
      <c r="AM38" s="6">
        <f t="shared" si="80"/>
        <v>0</v>
      </c>
      <c r="AN38" s="8"/>
      <c r="AO38" s="6" t="str">
        <f t="shared" si="27"/>
        <v/>
      </c>
      <c r="AP38" s="6">
        <f>J38</f>
        <v>475</v>
      </c>
      <c r="AQ38" s="6" t="str">
        <f>IF(H38&gt;0,LOOKUP(C38,'counts-girls'!A$1:A$16,'counts-girls'!C$1:C$16),0)</f>
        <v>LEX</v>
      </c>
      <c r="AR38" s="6">
        <f t="shared" si="81"/>
        <v>0</v>
      </c>
      <c r="AS38" s="6">
        <f t="shared" si="82"/>
        <v>0</v>
      </c>
      <c r="AT38" s="6">
        <f t="shared" si="83"/>
        <v>0</v>
      </c>
      <c r="AU38" s="6">
        <f t="shared" si="84"/>
        <v>0</v>
      </c>
      <c r="AV38" s="6">
        <f t="shared" si="85"/>
        <v>0</v>
      </c>
      <c r="AW38" s="8"/>
      <c r="AX38" s="18" t="str">
        <f t="shared" si="45"/>
        <v/>
      </c>
      <c r="AY38" s="18" t="str">
        <f t="shared" si="45"/>
        <v/>
      </c>
      <c r="AZ38" s="18" t="str">
        <f t="shared" si="45"/>
        <v/>
      </c>
      <c r="BA38" s="18" t="str">
        <f t="shared" si="45"/>
        <v/>
      </c>
      <c r="BB38" s="18" t="str">
        <f t="shared" si="45"/>
        <v/>
      </c>
      <c r="BC38" s="18" t="str">
        <f t="shared" si="45"/>
        <v/>
      </c>
      <c r="BD38" s="18" t="str">
        <f t="shared" si="45"/>
        <v/>
      </c>
      <c r="BE38" s="18" t="str">
        <f t="shared" si="45"/>
        <v/>
      </c>
      <c r="BF38" s="18">
        <f t="shared" si="45"/>
        <v>0</v>
      </c>
      <c r="BG38" s="18" t="str">
        <f t="shared" si="45"/>
        <v/>
      </c>
      <c r="BH38" s="18" t="str">
        <f t="shared" si="45"/>
        <v/>
      </c>
      <c r="BI38" s="18" t="str">
        <f t="shared" si="45"/>
        <v/>
      </c>
      <c r="BJ38" s="18" t="str">
        <f t="shared" si="45"/>
        <v/>
      </c>
      <c r="BK38" s="18" t="str">
        <f t="shared" si="45"/>
        <v/>
      </c>
      <c r="BL38" s="18" t="str">
        <f t="shared" si="45"/>
        <v/>
      </c>
      <c r="BM38" s="18" t="str">
        <f t="shared" si="45"/>
        <v/>
      </c>
      <c r="BN38" s="8"/>
      <c r="BO38" s="8"/>
      <c r="BP38" s="8"/>
      <c r="BQ38" s="8"/>
      <c r="BR38" s="8"/>
      <c r="BS38" s="8"/>
    </row>
    <row r="39" spans="1:71" x14ac:dyDescent="0.2">
      <c r="A39" s="8" t="s">
        <v>196</v>
      </c>
      <c r="B39" s="32" t="s">
        <v>285</v>
      </c>
      <c r="C39" s="33" t="s">
        <v>119</v>
      </c>
      <c r="D39" s="53">
        <v>112</v>
      </c>
      <c r="E39" s="34">
        <v>195</v>
      </c>
      <c r="F39" s="34">
        <v>115</v>
      </c>
      <c r="G39" s="34">
        <v>225</v>
      </c>
      <c r="H39" s="34">
        <f t="shared" si="68"/>
        <v>535</v>
      </c>
      <c r="I39" s="35">
        <f t="shared" si="69"/>
        <v>528.15199999999993</v>
      </c>
      <c r="J39" s="18">
        <f>IF(H39&gt;=0,LARGE($H$35:$H$51,5),0)</f>
        <v>455</v>
      </c>
      <c r="K39" s="18">
        <f t="shared" si="86"/>
        <v>3</v>
      </c>
      <c r="L39" s="35">
        <f t="shared" si="70"/>
        <v>3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8"/>
      <c r="AD39" s="6">
        <f t="shared" si="71"/>
        <v>1</v>
      </c>
      <c r="AE39" s="6">
        <f t="shared" si="72"/>
        <v>2</v>
      </c>
      <c r="AF39" s="6">
        <f t="shared" si="73"/>
        <v>3</v>
      </c>
      <c r="AG39" s="6">
        <f t="shared" si="74"/>
        <v>0</v>
      </c>
      <c r="AH39" s="6">
        <f t="shared" si="75"/>
        <v>0</v>
      </c>
      <c r="AI39" s="6">
        <f t="shared" si="76"/>
        <v>3</v>
      </c>
      <c r="AJ39" s="6">
        <f t="shared" si="77"/>
        <v>3</v>
      </c>
      <c r="AK39" s="6">
        <f t="shared" si="78"/>
        <v>3</v>
      </c>
      <c r="AL39" s="6">
        <f t="shared" si="79"/>
        <v>0</v>
      </c>
      <c r="AM39" s="6">
        <f t="shared" si="80"/>
        <v>0</v>
      </c>
      <c r="AN39" s="8"/>
      <c r="AO39" s="6">
        <f t="shared" si="27"/>
        <v>535</v>
      </c>
      <c r="AP39" s="6">
        <f>J39</f>
        <v>455</v>
      </c>
      <c r="AQ39" s="6" t="str">
        <f>IF(H39&gt;0,LOOKUP(C39,'counts-girls'!A$1:A$16,'counts-girls'!C$1:C$16),0)</f>
        <v>BE</v>
      </c>
      <c r="AR39" s="6">
        <f t="shared" si="81"/>
        <v>1</v>
      </c>
      <c r="AS39" s="6">
        <f t="shared" si="82"/>
        <v>2</v>
      </c>
      <c r="AT39" s="6">
        <f t="shared" si="83"/>
        <v>3</v>
      </c>
      <c r="AU39" s="6">
        <f t="shared" si="84"/>
        <v>0</v>
      </c>
      <c r="AV39" s="6">
        <f t="shared" si="85"/>
        <v>0</v>
      </c>
      <c r="AW39" s="8"/>
      <c r="AX39" s="18">
        <f t="shared" ref="AX39:BM51" si="87">IF($AQ39=AX$7,MAX($AR39:$AV39),"")</f>
        <v>3</v>
      </c>
      <c r="AY39" s="18" t="str">
        <f t="shared" si="87"/>
        <v/>
      </c>
      <c r="AZ39" s="18" t="str">
        <f t="shared" si="87"/>
        <v/>
      </c>
      <c r="BA39" s="18" t="str">
        <f t="shared" si="87"/>
        <v/>
      </c>
      <c r="BB39" s="18" t="str">
        <f t="shared" si="87"/>
        <v/>
      </c>
      <c r="BC39" s="18" t="str">
        <f t="shared" si="87"/>
        <v/>
      </c>
      <c r="BD39" s="18" t="str">
        <f t="shared" si="87"/>
        <v/>
      </c>
      <c r="BE39" s="18" t="str">
        <f t="shared" si="87"/>
        <v/>
      </c>
      <c r="BF39" s="18" t="str">
        <f t="shared" si="87"/>
        <v/>
      </c>
      <c r="BG39" s="18" t="str">
        <f t="shared" si="87"/>
        <v/>
      </c>
      <c r="BH39" s="18" t="str">
        <f t="shared" si="87"/>
        <v/>
      </c>
      <c r="BI39" s="18" t="str">
        <f t="shared" si="87"/>
        <v/>
      </c>
      <c r="BJ39" s="18" t="str">
        <f t="shared" si="87"/>
        <v/>
      </c>
      <c r="BK39" s="18" t="str">
        <f t="shared" si="87"/>
        <v/>
      </c>
      <c r="BL39" s="18" t="str">
        <f t="shared" si="87"/>
        <v/>
      </c>
      <c r="BM39" s="18" t="str">
        <f t="shared" si="87"/>
        <v/>
      </c>
      <c r="BN39" s="8"/>
      <c r="BO39" s="8"/>
      <c r="BP39" s="8"/>
      <c r="BQ39" s="8"/>
      <c r="BR39" s="8"/>
      <c r="BS39" s="8"/>
    </row>
    <row r="40" spans="1:71" x14ac:dyDescent="0.2">
      <c r="A40" s="44" t="s">
        <v>196</v>
      </c>
      <c r="B40" s="32" t="s">
        <v>304</v>
      </c>
      <c r="C40" s="33" t="s">
        <v>305</v>
      </c>
      <c r="D40" s="53">
        <v>112.7</v>
      </c>
      <c r="E40" s="34">
        <v>185</v>
      </c>
      <c r="F40" s="34">
        <v>110</v>
      </c>
      <c r="G40" s="34">
        <v>280</v>
      </c>
      <c r="H40" s="34">
        <f t="shared" si="68"/>
        <v>575</v>
      </c>
      <c r="I40" s="35">
        <f t="shared" si="69"/>
        <v>567.64</v>
      </c>
      <c r="J40" s="36"/>
      <c r="K40" s="18">
        <f>MAX(AI40:AM40)</f>
        <v>2</v>
      </c>
      <c r="L40" s="35">
        <f t="shared" si="70"/>
        <v>5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8"/>
      <c r="AD40" s="6">
        <f t="shared" si="71"/>
        <v>1</v>
      </c>
      <c r="AE40" s="6">
        <f t="shared" si="72"/>
        <v>2</v>
      </c>
      <c r="AF40" s="6">
        <f t="shared" si="73"/>
        <v>3</v>
      </c>
      <c r="AG40" s="6">
        <f t="shared" si="74"/>
        <v>5</v>
      </c>
      <c r="AH40" s="6">
        <f t="shared" si="75"/>
        <v>0</v>
      </c>
      <c r="AI40" s="6">
        <f t="shared" si="76"/>
        <v>2</v>
      </c>
      <c r="AJ40" s="6">
        <f t="shared" si="77"/>
        <v>2</v>
      </c>
      <c r="AK40" s="6">
        <f t="shared" si="78"/>
        <v>0</v>
      </c>
      <c r="AL40" s="6">
        <f t="shared" si="79"/>
        <v>0</v>
      </c>
      <c r="AM40" s="6">
        <f t="shared" si="80"/>
        <v>0</v>
      </c>
      <c r="AN40" s="8"/>
      <c r="AO40" s="6">
        <f t="shared" si="27"/>
        <v>575</v>
      </c>
      <c r="AP40" s="8"/>
      <c r="AQ40" s="6" t="str">
        <f>IF(H40&gt;0,LOOKUP(C40,'counts-girls'!A$1:A$16,'counts-girls'!C$1:C$16),0)</f>
        <v>CC</v>
      </c>
      <c r="AR40" s="6">
        <f t="shared" si="81"/>
        <v>1</v>
      </c>
      <c r="AS40" s="6">
        <f t="shared" si="82"/>
        <v>2</v>
      </c>
      <c r="AT40" s="6">
        <f t="shared" si="83"/>
        <v>3</v>
      </c>
      <c r="AU40" s="6">
        <f t="shared" si="84"/>
        <v>5</v>
      </c>
      <c r="AV40" s="6">
        <f t="shared" si="85"/>
        <v>0</v>
      </c>
      <c r="AW40" s="8"/>
      <c r="AX40" s="18" t="str">
        <f t="shared" si="87"/>
        <v/>
      </c>
      <c r="AY40" s="18" t="str">
        <f t="shared" si="87"/>
        <v/>
      </c>
      <c r="AZ40" s="18" t="str">
        <f t="shared" si="87"/>
        <v/>
      </c>
      <c r="BA40" s="18" t="str">
        <f t="shared" si="87"/>
        <v/>
      </c>
      <c r="BB40" s="18">
        <f t="shared" si="87"/>
        <v>5</v>
      </c>
      <c r="BC40" s="18" t="str">
        <f t="shared" si="87"/>
        <v/>
      </c>
      <c r="BD40" s="18" t="str">
        <f t="shared" si="87"/>
        <v/>
      </c>
      <c r="BE40" s="18"/>
      <c r="BF40" s="18"/>
      <c r="BG40" s="18"/>
      <c r="BH40" s="18"/>
      <c r="BI40" s="18" t="str">
        <f t="shared" si="87"/>
        <v/>
      </c>
      <c r="BJ40" s="18" t="str">
        <f t="shared" si="87"/>
        <v/>
      </c>
      <c r="BK40" s="18" t="str">
        <f t="shared" si="87"/>
        <v/>
      </c>
      <c r="BL40" s="18" t="str">
        <f t="shared" si="87"/>
        <v/>
      </c>
      <c r="BM40" s="18" t="str">
        <f t="shared" si="87"/>
        <v/>
      </c>
      <c r="BN40" s="8"/>
      <c r="BO40" s="8"/>
      <c r="BP40" s="8"/>
      <c r="BQ40" s="8"/>
      <c r="BR40" s="8"/>
      <c r="BS40" s="8"/>
    </row>
    <row r="41" spans="1:71" x14ac:dyDescent="0.2">
      <c r="A41" s="41"/>
      <c r="B41" s="32" t="s">
        <v>312</v>
      </c>
      <c r="C41" s="33" t="s">
        <v>45</v>
      </c>
      <c r="D41" s="67">
        <v>112.8</v>
      </c>
      <c r="E41" s="34">
        <v>115</v>
      </c>
      <c r="F41" s="34">
        <v>75</v>
      </c>
      <c r="G41" s="34">
        <v>175</v>
      </c>
      <c r="H41" s="34">
        <f>SUM(E41:G41)</f>
        <v>365</v>
      </c>
      <c r="I41" s="35">
        <f t="shared" si="69"/>
        <v>360.32799999999997</v>
      </c>
      <c r="J41" s="36"/>
      <c r="K41" s="18">
        <f>MAX(AI41:AM41)</f>
        <v>0</v>
      </c>
      <c r="L41" s="35">
        <f t="shared" si="70"/>
        <v>0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  <c r="AD41" s="6">
        <f t="shared" si="71"/>
        <v>0</v>
      </c>
      <c r="AE41" s="6">
        <f t="shared" si="72"/>
        <v>0</v>
      </c>
      <c r="AF41" s="6">
        <f t="shared" si="73"/>
        <v>0</v>
      </c>
      <c r="AG41" s="6">
        <f t="shared" si="74"/>
        <v>0</v>
      </c>
      <c r="AH41" s="6">
        <f t="shared" si="75"/>
        <v>0</v>
      </c>
      <c r="AI41" s="6">
        <f t="shared" si="76"/>
        <v>0</v>
      </c>
      <c r="AJ41" s="6">
        <f t="shared" si="77"/>
        <v>0</v>
      </c>
      <c r="AK41" s="6">
        <f t="shared" si="78"/>
        <v>0</v>
      </c>
      <c r="AL41" s="6">
        <f t="shared" si="79"/>
        <v>0</v>
      </c>
      <c r="AM41" s="6">
        <f t="shared" si="80"/>
        <v>0</v>
      </c>
      <c r="AN41" s="8"/>
      <c r="AO41" s="6" t="str">
        <f t="shared" si="27"/>
        <v/>
      </c>
      <c r="AP41" s="8"/>
      <c r="AQ41" s="6" t="str">
        <f>IF(H41&gt;0,LOOKUP(C41,'counts-girls'!A$1:A$16,'counts-girls'!C$1:C$16),0)</f>
        <v>LEX</v>
      </c>
      <c r="AR41" s="6">
        <f t="shared" si="81"/>
        <v>0</v>
      </c>
      <c r="AS41" s="6">
        <f t="shared" si="82"/>
        <v>0</v>
      </c>
      <c r="AT41" s="6">
        <f t="shared" si="83"/>
        <v>0</v>
      </c>
      <c r="AU41" s="6">
        <f t="shared" si="84"/>
        <v>0</v>
      </c>
      <c r="AV41" s="6">
        <f t="shared" si="85"/>
        <v>0</v>
      </c>
      <c r="AW41" s="8"/>
      <c r="AX41" s="18" t="str">
        <f t="shared" si="87"/>
        <v/>
      </c>
      <c r="AY41" s="18" t="str">
        <f t="shared" si="87"/>
        <v/>
      </c>
      <c r="AZ41" s="18" t="str">
        <f t="shared" si="87"/>
        <v/>
      </c>
      <c r="BA41" s="18" t="str">
        <f t="shared" si="87"/>
        <v/>
      </c>
      <c r="BB41" s="18" t="str">
        <f t="shared" si="87"/>
        <v/>
      </c>
      <c r="BC41" s="18" t="str">
        <f t="shared" si="87"/>
        <v/>
      </c>
      <c r="BD41" s="18" t="str">
        <f t="shared" si="87"/>
        <v/>
      </c>
      <c r="BE41" s="18"/>
      <c r="BF41" s="18"/>
      <c r="BG41" s="18"/>
      <c r="BH41" s="18"/>
      <c r="BI41" s="18" t="str">
        <f t="shared" si="87"/>
        <v/>
      </c>
      <c r="BJ41" s="18" t="str">
        <f t="shared" si="87"/>
        <v/>
      </c>
      <c r="BK41" s="18" t="str">
        <f t="shared" si="87"/>
        <v/>
      </c>
      <c r="BL41" s="18" t="str">
        <f t="shared" si="87"/>
        <v/>
      </c>
      <c r="BM41" s="18" t="str">
        <f t="shared" si="87"/>
        <v/>
      </c>
      <c r="BN41" s="8"/>
      <c r="BO41" s="8"/>
      <c r="BP41" s="8"/>
      <c r="BQ41" s="8"/>
      <c r="BR41" s="8"/>
      <c r="BS41" s="8"/>
    </row>
    <row r="42" spans="1:71" x14ac:dyDescent="0.2">
      <c r="A42" s="44" t="s">
        <v>196</v>
      </c>
      <c r="B42" s="32" t="s">
        <v>184</v>
      </c>
      <c r="C42" s="33" t="s">
        <v>109</v>
      </c>
      <c r="D42" s="53">
        <v>113</v>
      </c>
      <c r="E42" s="34">
        <v>150</v>
      </c>
      <c r="F42" s="34">
        <v>110</v>
      </c>
      <c r="G42" s="34">
        <v>170</v>
      </c>
      <c r="H42" s="34">
        <f t="shared" ref="H42:H51" si="88">SUM(E42:G42)</f>
        <v>430</v>
      </c>
      <c r="I42" s="35">
        <f t="shared" si="69"/>
        <v>421.78699999999998</v>
      </c>
      <c r="J42" s="36"/>
      <c r="K42" s="18">
        <f t="shared" si="86"/>
        <v>0</v>
      </c>
      <c r="L42" s="35">
        <f t="shared" si="70"/>
        <v>0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  <c r="AD42" s="6">
        <f t="shared" si="71"/>
        <v>0</v>
      </c>
      <c r="AE42" s="6">
        <f t="shared" si="72"/>
        <v>0</v>
      </c>
      <c r="AF42" s="6">
        <f t="shared" si="73"/>
        <v>0</v>
      </c>
      <c r="AG42" s="6">
        <f t="shared" si="74"/>
        <v>0</v>
      </c>
      <c r="AH42" s="6">
        <f t="shared" si="75"/>
        <v>0</v>
      </c>
      <c r="AI42" s="6">
        <f t="shared" si="76"/>
        <v>0</v>
      </c>
      <c r="AJ42" s="6">
        <f t="shared" si="77"/>
        <v>0</v>
      </c>
      <c r="AK42" s="6">
        <f t="shared" si="78"/>
        <v>0</v>
      </c>
      <c r="AL42" s="6">
        <f t="shared" si="79"/>
        <v>0</v>
      </c>
      <c r="AM42" s="6">
        <f t="shared" si="80"/>
        <v>0</v>
      </c>
      <c r="AN42" s="8"/>
      <c r="AO42" s="6">
        <f t="shared" si="27"/>
        <v>430</v>
      </c>
      <c r="AP42" s="8"/>
      <c r="AQ42" s="6" t="str">
        <f>IF(H42&gt;0,LOOKUP(C42,'counts-girls'!A$1:A$16,'counts-girls'!C$1:C$16),0)</f>
        <v>PLV</v>
      </c>
      <c r="AR42" s="6">
        <f t="shared" si="81"/>
        <v>0</v>
      </c>
      <c r="AS42" s="6">
        <f t="shared" si="82"/>
        <v>0</v>
      </c>
      <c r="AT42" s="6">
        <f t="shared" si="83"/>
        <v>0</v>
      </c>
      <c r="AU42" s="6">
        <f t="shared" si="84"/>
        <v>0</v>
      </c>
      <c r="AV42" s="6">
        <f t="shared" si="85"/>
        <v>0</v>
      </c>
      <c r="AW42" s="8"/>
      <c r="AX42" s="18" t="str">
        <f t="shared" si="87"/>
        <v/>
      </c>
      <c r="AY42" s="18" t="str">
        <f t="shared" si="87"/>
        <v/>
      </c>
      <c r="AZ42" s="18" t="str">
        <f t="shared" si="87"/>
        <v/>
      </c>
      <c r="BA42" s="18" t="str">
        <f t="shared" si="87"/>
        <v/>
      </c>
      <c r="BB42" s="18" t="str">
        <f t="shared" si="87"/>
        <v/>
      </c>
      <c r="BC42" s="18" t="str">
        <f t="shared" si="87"/>
        <v/>
      </c>
      <c r="BD42" s="18" t="str">
        <f t="shared" si="87"/>
        <v/>
      </c>
      <c r="BE42" s="18"/>
      <c r="BF42" s="18"/>
      <c r="BG42" s="18"/>
      <c r="BH42" s="18"/>
      <c r="BI42" s="18">
        <f t="shared" si="87"/>
        <v>0</v>
      </c>
      <c r="BJ42" s="18" t="str">
        <f t="shared" si="87"/>
        <v/>
      </c>
      <c r="BK42" s="18" t="str">
        <f t="shared" si="87"/>
        <v/>
      </c>
      <c r="BL42" s="18" t="str">
        <f t="shared" si="87"/>
        <v/>
      </c>
      <c r="BM42" s="18" t="str">
        <f t="shared" si="87"/>
        <v/>
      </c>
      <c r="BN42" s="8"/>
      <c r="BO42" s="8"/>
      <c r="BP42" s="8"/>
      <c r="BQ42" s="8"/>
      <c r="BR42" s="8"/>
      <c r="BS42" s="8"/>
    </row>
    <row r="43" spans="1:71" x14ac:dyDescent="0.2">
      <c r="A43" s="8" t="s">
        <v>196</v>
      </c>
      <c r="B43" s="32" t="s">
        <v>181</v>
      </c>
      <c r="C43" s="33" t="s">
        <v>45</v>
      </c>
      <c r="D43" s="53">
        <v>114.1</v>
      </c>
      <c r="E43" s="34">
        <v>135</v>
      </c>
      <c r="F43" s="34">
        <v>80</v>
      </c>
      <c r="G43" s="34">
        <v>215</v>
      </c>
      <c r="H43" s="34">
        <f t="shared" si="88"/>
        <v>430</v>
      </c>
      <c r="I43" s="35">
        <f t="shared" si="69"/>
        <v>418.43299999999999</v>
      </c>
      <c r="J43" s="36"/>
      <c r="K43" s="18">
        <f t="shared" si="86"/>
        <v>0</v>
      </c>
      <c r="L43" s="35">
        <f t="shared" si="70"/>
        <v>0</v>
      </c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  <c r="AD43" s="6">
        <f>IF(H43&gt;0,IF(H43&gt;=$J$39,1,AE43),0)</f>
        <v>0</v>
      </c>
      <c r="AE43" s="6">
        <f>IF(H43&gt;0,IF(H43&gt;=$J$38,2,AF43),0)</f>
        <v>0</v>
      </c>
      <c r="AF43" s="6">
        <f>IF(H43&gt;0,IF(H43&gt;=$J$37,3,AG43),0)</f>
        <v>0</v>
      </c>
      <c r="AG43" s="6">
        <f>IF(H43&gt;0,IF(H43&gt;=$J$36,5,AH43),0)</f>
        <v>0</v>
      </c>
      <c r="AH43" s="6">
        <f>IF(H43&gt;0,IF(H43&gt;=$J$35,7,0),0)</f>
        <v>0</v>
      </c>
      <c r="AI43" s="6">
        <f>IF(L43=7,1,AJ43)</f>
        <v>0</v>
      </c>
      <c r="AJ43" s="6">
        <f>IF(L43=5,2,AK43)</f>
        <v>0</v>
      </c>
      <c r="AK43" s="6">
        <f>IF(L43=3,3,AL43)</f>
        <v>0</v>
      </c>
      <c r="AL43" s="6">
        <f>IF(L43=2,4,AM43)</f>
        <v>0</v>
      </c>
      <c r="AM43" s="6">
        <f>IF(L43=1,5,0)</f>
        <v>0</v>
      </c>
      <c r="AN43" s="8"/>
      <c r="AO43" s="6">
        <f t="shared" si="27"/>
        <v>430</v>
      </c>
      <c r="AP43" s="8"/>
      <c r="AQ43" s="6" t="str">
        <f>IF(H43&gt;0,LOOKUP(C43,'counts-girls'!A$1:A$16,'counts-girls'!C$1:C$16),0)</f>
        <v>LEX</v>
      </c>
      <c r="AR43" s="6">
        <f t="shared" si="81"/>
        <v>0</v>
      </c>
      <c r="AS43" s="6">
        <f t="shared" si="82"/>
        <v>0</v>
      </c>
      <c r="AT43" s="6">
        <f t="shared" si="83"/>
        <v>0</v>
      </c>
      <c r="AU43" s="6">
        <f t="shared" si="84"/>
        <v>0</v>
      </c>
      <c r="AV43" s="6">
        <f t="shared" si="85"/>
        <v>0</v>
      </c>
      <c r="AW43" s="8"/>
      <c r="AX43" s="18" t="str">
        <f t="shared" si="87"/>
        <v/>
      </c>
      <c r="AY43" s="18" t="str">
        <f t="shared" si="87"/>
        <v/>
      </c>
      <c r="AZ43" s="18" t="str">
        <f t="shared" si="87"/>
        <v/>
      </c>
      <c r="BA43" s="18" t="str">
        <f t="shared" si="87"/>
        <v/>
      </c>
      <c r="BB43" s="18" t="str">
        <f t="shared" si="87"/>
        <v/>
      </c>
      <c r="BC43" s="18" t="str">
        <f t="shared" si="87"/>
        <v/>
      </c>
      <c r="BD43" s="18" t="str">
        <f t="shared" si="87"/>
        <v/>
      </c>
      <c r="BE43" s="18"/>
      <c r="BF43" s="18"/>
      <c r="BG43" s="18"/>
      <c r="BH43" s="18"/>
      <c r="BI43" s="18" t="str">
        <f t="shared" si="87"/>
        <v/>
      </c>
      <c r="BJ43" s="18" t="str">
        <f t="shared" si="87"/>
        <v/>
      </c>
      <c r="BK43" s="18" t="str">
        <f t="shared" si="87"/>
        <v/>
      </c>
      <c r="BL43" s="18" t="str">
        <f t="shared" si="87"/>
        <v/>
      </c>
      <c r="BM43" s="18" t="str">
        <f t="shared" si="87"/>
        <v/>
      </c>
      <c r="BN43" s="8"/>
      <c r="BO43" s="8"/>
      <c r="BP43" s="8"/>
      <c r="BQ43" s="8"/>
      <c r="BR43" s="8"/>
      <c r="BS43" s="8"/>
    </row>
    <row r="44" spans="1:71" ht="13.5" thickBot="1" x14ac:dyDescent="0.25">
      <c r="A44" s="8" t="s">
        <v>196</v>
      </c>
      <c r="B44" s="32" t="s">
        <v>75</v>
      </c>
      <c r="C44" s="33" t="s">
        <v>109</v>
      </c>
      <c r="D44" s="53">
        <v>114.3</v>
      </c>
      <c r="E44" s="34">
        <v>260</v>
      </c>
      <c r="F44" s="34">
        <v>130</v>
      </c>
      <c r="G44" s="34">
        <v>270</v>
      </c>
      <c r="H44" s="34">
        <f t="shared" si="88"/>
        <v>660</v>
      </c>
      <c r="I44" s="35">
        <f t="shared" si="69"/>
        <v>642.24599999999998</v>
      </c>
      <c r="J44" s="36"/>
      <c r="K44" s="18">
        <f t="shared" si="86"/>
        <v>1</v>
      </c>
      <c r="L44" s="35">
        <f t="shared" si="70"/>
        <v>7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8"/>
      <c r="AD44" s="6">
        <f>IF(H44&gt;0,IF(H44&gt;=$J$39,1,AE44),0)</f>
        <v>1</v>
      </c>
      <c r="AE44" s="6">
        <f>IF(H44&gt;0,IF(H44&gt;=$J$38,2,AF44),0)</f>
        <v>2</v>
      </c>
      <c r="AF44" s="6">
        <f>IF(H44&gt;0,IF(H44&gt;=$J$37,3,AG44),0)</f>
        <v>3</v>
      </c>
      <c r="AG44" s="6">
        <f>IF(H44&gt;0,IF(H44&gt;=$J$36,5,AH44),0)</f>
        <v>5</v>
      </c>
      <c r="AH44" s="6">
        <f>IF(H44&gt;0,IF(H44&gt;=$J$35,7,0),0)</f>
        <v>7</v>
      </c>
      <c r="AI44" s="6">
        <f>IF(L44=7,1,AJ44)</f>
        <v>1</v>
      </c>
      <c r="AJ44" s="6">
        <f>IF(L44=5,2,AK44)</f>
        <v>0</v>
      </c>
      <c r="AK44" s="6">
        <f>IF(L44=3,3,AL44)</f>
        <v>0</v>
      </c>
      <c r="AL44" s="6">
        <f>IF(L44=2,4,AM44)</f>
        <v>0</v>
      </c>
      <c r="AM44" s="6">
        <f>IF(L44=1,5,0)</f>
        <v>0</v>
      </c>
      <c r="AN44" s="8"/>
      <c r="AO44" s="6">
        <f t="shared" si="27"/>
        <v>660</v>
      </c>
      <c r="AP44" s="8"/>
      <c r="AQ44" s="6" t="str">
        <f>IF(H44&gt;0,LOOKUP(C44,'counts-girls'!A$1:A$16,'counts-girls'!C$1:C$16),0)</f>
        <v>PLV</v>
      </c>
      <c r="AR44" s="6">
        <f t="shared" si="81"/>
        <v>1</v>
      </c>
      <c r="AS44" s="6">
        <f t="shared" si="82"/>
        <v>2</v>
      </c>
      <c r="AT44" s="6">
        <f t="shared" si="83"/>
        <v>3</v>
      </c>
      <c r="AU44" s="6">
        <f t="shared" si="84"/>
        <v>5</v>
      </c>
      <c r="AV44" s="6">
        <f t="shared" si="85"/>
        <v>7</v>
      </c>
      <c r="AW44" s="8"/>
      <c r="AX44" s="18" t="str">
        <f t="shared" si="87"/>
        <v/>
      </c>
      <c r="AY44" s="18" t="str">
        <f t="shared" si="87"/>
        <v/>
      </c>
      <c r="AZ44" s="18" t="str">
        <f t="shared" si="87"/>
        <v/>
      </c>
      <c r="BA44" s="18" t="str">
        <f t="shared" si="87"/>
        <v/>
      </c>
      <c r="BB44" s="18" t="str">
        <f t="shared" si="87"/>
        <v/>
      </c>
      <c r="BC44" s="18" t="str">
        <f t="shared" si="87"/>
        <v/>
      </c>
      <c r="BD44" s="18" t="str">
        <f t="shared" si="87"/>
        <v/>
      </c>
      <c r="BE44" s="18"/>
      <c r="BF44" s="18"/>
      <c r="BG44" s="18"/>
      <c r="BH44" s="18"/>
      <c r="BI44" s="18">
        <f t="shared" si="87"/>
        <v>7</v>
      </c>
      <c r="BJ44" s="18" t="str">
        <f t="shared" si="87"/>
        <v/>
      </c>
      <c r="BK44" s="18" t="str">
        <f t="shared" si="87"/>
        <v/>
      </c>
      <c r="BL44" s="18" t="str">
        <f t="shared" si="87"/>
        <v/>
      </c>
      <c r="BM44" s="18" t="str">
        <f t="shared" si="87"/>
        <v/>
      </c>
      <c r="BN44" s="8"/>
      <c r="BO44" s="8"/>
      <c r="BP44" s="8"/>
      <c r="BQ44" s="8"/>
      <c r="BR44" s="8"/>
      <c r="BS44" s="8"/>
    </row>
    <row r="45" spans="1:71" hidden="1" x14ac:dyDescent="0.2">
      <c r="A45" s="8"/>
      <c r="B45" s="32"/>
      <c r="C45" s="33"/>
      <c r="D45" s="53"/>
      <c r="E45" s="34"/>
      <c r="F45" s="34"/>
      <c r="G45" s="34"/>
      <c r="H45" s="34">
        <f t="shared" si="88"/>
        <v>0</v>
      </c>
      <c r="I45" s="35">
        <f t="shared" si="69"/>
        <v>0</v>
      </c>
      <c r="J45" s="36"/>
      <c r="K45" s="18">
        <f t="shared" si="86"/>
        <v>0</v>
      </c>
      <c r="L45" s="35">
        <f t="shared" si="70"/>
        <v>0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8"/>
      <c r="AD45" s="6">
        <f>IF(H45&gt;0,IF(H45&gt;=$J$39,1,AE45),0)</f>
        <v>0</v>
      </c>
      <c r="AE45" s="6">
        <f>IF(H45&gt;0,IF(H45&gt;=$J$38,2,AF45),0)</f>
        <v>0</v>
      </c>
      <c r="AF45" s="6">
        <f>IF(H45&gt;0,IF(H45&gt;=$J$37,3,AG45),0)</f>
        <v>0</v>
      </c>
      <c r="AG45" s="6">
        <f>IF(H45&gt;0,IF(H45&gt;=$J$36,5,AH45),0)</f>
        <v>0</v>
      </c>
      <c r="AH45" s="6">
        <f>IF(H45&gt;0,IF(H45&gt;=$J$35,7,0),0)</f>
        <v>0</v>
      </c>
      <c r="AI45" s="6">
        <f>IF(L45=7,1,AJ45)</f>
        <v>0</v>
      </c>
      <c r="AJ45" s="6">
        <f>IF(L45=5,2,AK45)</f>
        <v>0</v>
      </c>
      <c r="AK45" s="6">
        <f>IF(L45=3,3,AL45)</f>
        <v>0</v>
      </c>
      <c r="AL45" s="6">
        <f>IF(L45=2,4,AM45)</f>
        <v>0</v>
      </c>
      <c r="AM45" s="6">
        <f>IF(L45=1,5,0)</f>
        <v>0</v>
      </c>
      <c r="AN45" s="8"/>
      <c r="AO45" s="6" t="str">
        <f t="shared" si="27"/>
        <v/>
      </c>
      <c r="AP45" s="8"/>
      <c r="AQ45" s="6">
        <f>IF(H45&gt;0,LOOKUP(C45,'counts-girls'!A$1:A$16,'counts-girls'!C$1:C$16),0)</f>
        <v>0</v>
      </c>
      <c r="AR45" s="6">
        <f t="shared" si="81"/>
        <v>0</v>
      </c>
      <c r="AS45" s="6">
        <f t="shared" si="82"/>
        <v>0</v>
      </c>
      <c r="AT45" s="6">
        <f t="shared" si="83"/>
        <v>0</v>
      </c>
      <c r="AU45" s="6">
        <f t="shared" si="84"/>
        <v>0</v>
      </c>
      <c r="AV45" s="6">
        <f t="shared" si="85"/>
        <v>0</v>
      </c>
      <c r="AW45" s="8"/>
      <c r="AX45" s="18" t="str">
        <f t="shared" si="87"/>
        <v/>
      </c>
      <c r="AY45" s="18" t="str">
        <f t="shared" si="87"/>
        <v/>
      </c>
      <c r="AZ45" s="18" t="str">
        <f t="shared" si="87"/>
        <v/>
      </c>
      <c r="BA45" s="18" t="str">
        <f t="shared" si="87"/>
        <v/>
      </c>
      <c r="BB45" s="18" t="str">
        <f t="shared" si="87"/>
        <v/>
      </c>
      <c r="BC45" s="18" t="str">
        <f t="shared" si="87"/>
        <v/>
      </c>
      <c r="BD45" s="18" t="str">
        <f t="shared" si="87"/>
        <v/>
      </c>
      <c r="BE45" s="18"/>
      <c r="BF45" s="18"/>
      <c r="BG45" s="18"/>
      <c r="BH45" s="18"/>
      <c r="BI45" s="18" t="str">
        <f t="shared" si="87"/>
        <v/>
      </c>
      <c r="BJ45" s="18" t="str">
        <f t="shared" si="87"/>
        <v/>
      </c>
      <c r="BK45" s="18" t="str">
        <f t="shared" si="87"/>
        <v/>
      </c>
      <c r="BL45" s="18" t="str">
        <f t="shared" si="87"/>
        <v/>
      </c>
      <c r="BM45" s="18" t="str">
        <f t="shared" si="87"/>
        <v/>
      </c>
      <c r="BN45" s="8"/>
      <c r="BO45" s="8"/>
      <c r="BP45" s="8"/>
      <c r="BQ45" s="8"/>
      <c r="BR45" s="8"/>
      <c r="BS45" s="8"/>
    </row>
    <row r="46" spans="1:71" hidden="1" x14ac:dyDescent="0.2">
      <c r="A46" s="8"/>
      <c r="B46" s="32"/>
      <c r="C46" s="43"/>
      <c r="D46" s="54"/>
      <c r="E46" s="34"/>
      <c r="F46" s="34"/>
      <c r="G46" s="34"/>
      <c r="H46" s="34">
        <f t="shared" si="88"/>
        <v>0</v>
      </c>
      <c r="I46" s="35">
        <f t="shared" si="69"/>
        <v>0</v>
      </c>
      <c r="J46" s="36"/>
      <c r="K46" s="18">
        <f t="shared" si="86"/>
        <v>0</v>
      </c>
      <c r="L46" s="35">
        <f t="shared" si="70"/>
        <v>0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8"/>
      <c r="AD46" s="6">
        <f>IF(H46&gt;0,IF(H46&gt;=$J$39,1,AE46),0)</f>
        <v>0</v>
      </c>
      <c r="AE46" s="6">
        <f>IF(H46&gt;0,IF(H46&gt;=$J$38,2,AF46),0)</f>
        <v>0</v>
      </c>
      <c r="AF46" s="6">
        <f>IF(H46&gt;0,IF(H46&gt;=$J$37,3,AG46),0)</f>
        <v>0</v>
      </c>
      <c r="AG46" s="6">
        <f>IF(H46&gt;0,IF(H46&gt;=$J$36,5,AH46),0)</f>
        <v>0</v>
      </c>
      <c r="AH46" s="6">
        <f>IF(H46&gt;0,IF(H46&gt;=$J$35,7,0),0)</f>
        <v>0</v>
      </c>
      <c r="AI46" s="6">
        <f>IF(L46=7,1,AJ46)</f>
        <v>0</v>
      </c>
      <c r="AJ46" s="6">
        <f>IF(L46=5,2,AK46)</f>
        <v>0</v>
      </c>
      <c r="AK46" s="6">
        <f>IF(L46=3,3,AL46)</f>
        <v>0</v>
      </c>
      <c r="AL46" s="6">
        <f>IF(L46=2,4,AM46)</f>
        <v>0</v>
      </c>
      <c r="AM46" s="6">
        <f>IF(L46=1,5,0)</f>
        <v>0</v>
      </c>
      <c r="AN46" s="8"/>
      <c r="AO46" s="6" t="str">
        <f t="shared" si="27"/>
        <v/>
      </c>
      <c r="AP46" s="8"/>
      <c r="AQ46" s="6">
        <f>IF(H46&gt;0,LOOKUP(C46,'counts-girls'!A$1:A$16,'counts-girls'!C$1:C$16),0)</f>
        <v>0</v>
      </c>
      <c r="AR46" s="6">
        <f t="shared" si="81"/>
        <v>0</v>
      </c>
      <c r="AS46" s="6">
        <f t="shared" si="82"/>
        <v>0</v>
      </c>
      <c r="AT46" s="6">
        <f t="shared" si="83"/>
        <v>0</v>
      </c>
      <c r="AU46" s="6">
        <f t="shared" si="84"/>
        <v>0</v>
      </c>
      <c r="AV46" s="6">
        <f t="shared" si="85"/>
        <v>0</v>
      </c>
      <c r="AW46" s="8"/>
      <c r="AX46" s="18" t="str">
        <f t="shared" si="87"/>
        <v/>
      </c>
      <c r="AY46" s="18" t="str">
        <f t="shared" si="87"/>
        <v/>
      </c>
      <c r="AZ46" s="18" t="str">
        <f t="shared" si="87"/>
        <v/>
      </c>
      <c r="BA46" s="18" t="str">
        <f t="shared" si="87"/>
        <v/>
      </c>
      <c r="BB46" s="18" t="str">
        <f t="shared" si="87"/>
        <v/>
      </c>
      <c r="BC46" s="18" t="str">
        <f t="shared" si="87"/>
        <v/>
      </c>
      <c r="BD46" s="18" t="str">
        <f t="shared" si="87"/>
        <v/>
      </c>
      <c r="BE46" s="18"/>
      <c r="BF46" s="18"/>
      <c r="BG46" s="18"/>
      <c r="BH46" s="18"/>
      <c r="BI46" s="18" t="str">
        <f t="shared" si="87"/>
        <v/>
      </c>
      <c r="BJ46" s="18" t="str">
        <f t="shared" si="87"/>
        <v/>
      </c>
      <c r="BK46" s="18" t="str">
        <f t="shared" si="87"/>
        <v/>
      </c>
      <c r="BL46" s="18" t="str">
        <f t="shared" si="87"/>
        <v/>
      </c>
      <c r="BM46" s="18" t="str">
        <f t="shared" si="87"/>
        <v/>
      </c>
      <c r="BN46" s="8"/>
      <c r="BO46" s="8"/>
      <c r="BP46" s="8"/>
      <c r="BQ46" s="8"/>
      <c r="BR46" s="8"/>
      <c r="BS46" s="8"/>
    </row>
    <row r="47" spans="1:71" hidden="1" x14ac:dyDescent="0.2">
      <c r="A47" s="8"/>
      <c r="B47" s="32"/>
      <c r="C47" s="43"/>
      <c r="D47" s="53"/>
      <c r="E47" s="34"/>
      <c r="F47" s="34"/>
      <c r="G47" s="34"/>
      <c r="H47" s="34">
        <f t="shared" si="88"/>
        <v>0</v>
      </c>
      <c r="I47" s="35">
        <f t="shared" si="69"/>
        <v>0</v>
      </c>
      <c r="J47" s="36"/>
      <c r="K47" s="18">
        <f t="shared" si="86"/>
        <v>0</v>
      </c>
      <c r="L47" s="35">
        <f t="shared" si="70"/>
        <v>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8"/>
      <c r="AD47" s="6">
        <f>IF(H47&gt;0,IF(H47&gt;=$J$39,1,AE47),0)</f>
        <v>0</v>
      </c>
      <c r="AE47" s="6">
        <f>IF(H47&gt;0,IF(H47&gt;=$J$38,2,AF47),0)</f>
        <v>0</v>
      </c>
      <c r="AF47" s="6">
        <f>IF(H47&gt;0,IF(H47&gt;=$J$37,3,AG47),0)</f>
        <v>0</v>
      </c>
      <c r="AG47" s="6">
        <f>IF(H47&gt;0,IF(H47&gt;=$J$36,5,AH47),0)</f>
        <v>0</v>
      </c>
      <c r="AH47" s="6">
        <f>IF(H47&gt;0,IF(H47&gt;=$J$35,7,0),0)</f>
        <v>0</v>
      </c>
      <c r="AI47" s="6">
        <f>IF(L47=7,1,AJ47)</f>
        <v>0</v>
      </c>
      <c r="AJ47" s="6">
        <f>IF(L47=5,2,AK47)</f>
        <v>0</v>
      </c>
      <c r="AK47" s="6">
        <f>IF(L47=3,3,AL47)</f>
        <v>0</v>
      </c>
      <c r="AL47" s="6">
        <f>IF(L47=2,4,AM47)</f>
        <v>0</v>
      </c>
      <c r="AM47" s="6">
        <f>IF(L47=1,5,0)</f>
        <v>0</v>
      </c>
      <c r="AN47" s="8"/>
      <c r="AO47" s="6" t="str">
        <f t="shared" si="27"/>
        <v/>
      </c>
      <c r="AP47" s="8"/>
      <c r="AQ47" s="6">
        <f>IF(H47&gt;0,LOOKUP(C47,'counts-girls'!A$1:A$16,'counts-girls'!C$1:C$16),0)</f>
        <v>0</v>
      </c>
      <c r="AR47" s="6">
        <f t="shared" si="81"/>
        <v>0</v>
      </c>
      <c r="AS47" s="6">
        <f t="shared" si="82"/>
        <v>0</v>
      </c>
      <c r="AT47" s="6">
        <f t="shared" si="83"/>
        <v>0</v>
      </c>
      <c r="AU47" s="6">
        <f t="shared" si="84"/>
        <v>0</v>
      </c>
      <c r="AV47" s="6">
        <f t="shared" si="85"/>
        <v>0</v>
      </c>
      <c r="AW47" s="8"/>
      <c r="AX47" s="18" t="str">
        <f t="shared" si="87"/>
        <v/>
      </c>
      <c r="AY47" s="18" t="str">
        <f t="shared" si="87"/>
        <v/>
      </c>
      <c r="AZ47" s="18" t="str">
        <f t="shared" si="87"/>
        <v/>
      </c>
      <c r="BA47" s="18"/>
      <c r="BB47" s="18"/>
      <c r="BC47" s="18"/>
      <c r="BD47" s="18"/>
      <c r="BE47" s="18"/>
      <c r="BF47" s="18"/>
      <c r="BG47" s="18"/>
      <c r="BH47" s="18"/>
      <c r="BI47" s="18" t="str">
        <f t="shared" si="87"/>
        <v/>
      </c>
      <c r="BJ47" s="18" t="str">
        <f t="shared" si="87"/>
        <v/>
      </c>
      <c r="BK47" s="18" t="str">
        <f t="shared" si="87"/>
        <v/>
      </c>
      <c r="BL47" s="18" t="str">
        <f t="shared" si="87"/>
        <v/>
      </c>
      <c r="BM47" s="18" t="str">
        <f t="shared" si="87"/>
        <v/>
      </c>
      <c r="BN47" s="8"/>
      <c r="BO47" s="8"/>
      <c r="BP47" s="8"/>
      <c r="BQ47" s="8"/>
      <c r="BR47" s="8"/>
      <c r="BS47" s="8"/>
    </row>
    <row r="48" spans="1:71" hidden="1" x14ac:dyDescent="0.2">
      <c r="A48" s="8"/>
      <c r="B48" s="32"/>
      <c r="C48" s="43"/>
      <c r="D48" s="53"/>
      <c r="E48" s="34"/>
      <c r="F48" s="34"/>
      <c r="G48" s="34"/>
      <c r="H48" s="34">
        <f>SUM(E48:G48)</f>
        <v>0</v>
      </c>
      <c r="I48" s="35">
        <f t="shared" si="69"/>
        <v>0</v>
      </c>
      <c r="J48" s="36"/>
      <c r="K48" s="18">
        <f>MAX(AI48:AM48)</f>
        <v>0</v>
      </c>
      <c r="L48" s="35">
        <f>MAX(AD48:AH48)</f>
        <v>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8"/>
      <c r="AD48" s="6">
        <f t="shared" si="71"/>
        <v>0</v>
      </c>
      <c r="AE48" s="6">
        <f t="shared" si="72"/>
        <v>0</v>
      </c>
      <c r="AF48" s="6">
        <f t="shared" si="73"/>
        <v>0</v>
      </c>
      <c r="AG48" s="6">
        <f t="shared" si="74"/>
        <v>0</v>
      </c>
      <c r="AH48" s="6">
        <f t="shared" si="75"/>
        <v>0</v>
      </c>
      <c r="AI48" s="6">
        <f t="shared" si="76"/>
        <v>0</v>
      </c>
      <c r="AJ48" s="6">
        <f t="shared" si="77"/>
        <v>0</v>
      </c>
      <c r="AK48" s="6">
        <f t="shared" si="78"/>
        <v>0</v>
      </c>
      <c r="AL48" s="6">
        <f t="shared" si="79"/>
        <v>0</v>
      </c>
      <c r="AM48" s="6">
        <f t="shared" si="80"/>
        <v>0</v>
      </c>
      <c r="AN48" s="8"/>
      <c r="AO48" s="6" t="str">
        <f t="shared" si="27"/>
        <v/>
      </c>
      <c r="AP48" s="8"/>
      <c r="AQ48" s="6">
        <f>IF(H48&gt;0,LOOKUP(C48,'counts-girls'!A$1:A$16,'counts-girls'!C$1:C$16),0)</f>
        <v>0</v>
      </c>
      <c r="AR48" s="6">
        <f t="shared" si="81"/>
        <v>0</v>
      </c>
      <c r="AS48" s="6">
        <f t="shared" si="82"/>
        <v>0</v>
      </c>
      <c r="AT48" s="6">
        <f t="shared" si="83"/>
        <v>0</v>
      </c>
      <c r="AU48" s="6">
        <f t="shared" si="84"/>
        <v>0</v>
      </c>
      <c r="AV48" s="6">
        <f t="shared" si="85"/>
        <v>0</v>
      </c>
      <c r="AW48" s="8"/>
      <c r="AX48" s="18" t="str">
        <f t="shared" si="87"/>
        <v/>
      </c>
      <c r="AY48" s="18" t="str">
        <f t="shared" si="87"/>
        <v/>
      </c>
      <c r="AZ48" s="18" t="str">
        <f t="shared" si="87"/>
        <v/>
      </c>
      <c r="BA48" s="18"/>
      <c r="BB48" s="18"/>
      <c r="BC48" s="18"/>
      <c r="BD48" s="18"/>
      <c r="BE48" s="18"/>
      <c r="BF48" s="18"/>
      <c r="BG48" s="18"/>
      <c r="BH48" s="18"/>
      <c r="BI48" s="18" t="str">
        <f t="shared" si="87"/>
        <v/>
      </c>
      <c r="BJ48" s="18" t="str">
        <f t="shared" si="87"/>
        <v/>
      </c>
      <c r="BK48" s="18" t="str">
        <f t="shared" si="87"/>
        <v/>
      </c>
      <c r="BL48" s="18" t="str">
        <f t="shared" si="87"/>
        <v/>
      </c>
      <c r="BM48" s="18" t="str">
        <f t="shared" si="87"/>
        <v/>
      </c>
      <c r="BN48" s="8"/>
      <c r="BO48" s="8"/>
      <c r="BP48" s="8"/>
      <c r="BQ48" s="8"/>
      <c r="BR48" s="8"/>
      <c r="BS48" s="8"/>
    </row>
    <row r="49" spans="1:71" hidden="1" x14ac:dyDescent="0.2">
      <c r="A49" s="8"/>
      <c r="B49" s="32"/>
      <c r="C49" s="33"/>
      <c r="D49" s="53"/>
      <c r="E49" s="34"/>
      <c r="F49" s="34"/>
      <c r="G49" s="34"/>
      <c r="H49" s="34">
        <f t="shared" si="88"/>
        <v>0</v>
      </c>
      <c r="I49" s="35">
        <f t="shared" si="69"/>
        <v>0</v>
      </c>
      <c r="J49" s="36"/>
      <c r="K49" s="18">
        <f t="shared" si="86"/>
        <v>0</v>
      </c>
      <c r="L49" s="35">
        <f t="shared" si="70"/>
        <v>0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8"/>
      <c r="AD49" s="6">
        <f t="shared" si="71"/>
        <v>0</v>
      </c>
      <c r="AE49" s="6">
        <f t="shared" si="72"/>
        <v>0</v>
      </c>
      <c r="AF49" s="6">
        <f t="shared" si="73"/>
        <v>0</v>
      </c>
      <c r="AG49" s="6">
        <f t="shared" si="74"/>
        <v>0</v>
      </c>
      <c r="AH49" s="6">
        <f t="shared" si="75"/>
        <v>0</v>
      </c>
      <c r="AI49" s="6">
        <f t="shared" si="76"/>
        <v>0</v>
      </c>
      <c r="AJ49" s="6">
        <f t="shared" si="77"/>
        <v>0</v>
      </c>
      <c r="AK49" s="6">
        <f t="shared" si="78"/>
        <v>0</v>
      </c>
      <c r="AL49" s="6">
        <f t="shared" si="79"/>
        <v>0</v>
      </c>
      <c r="AM49" s="6">
        <f t="shared" si="80"/>
        <v>0</v>
      </c>
      <c r="AN49" s="8"/>
      <c r="AO49" s="6" t="str">
        <f t="shared" si="27"/>
        <v/>
      </c>
      <c r="AP49" s="8"/>
      <c r="AQ49" s="6">
        <f>IF(H49&gt;0,LOOKUP(C49,'counts-girls'!A$1:A$16,'counts-girls'!C$1:C$16),0)</f>
        <v>0</v>
      </c>
      <c r="AR49" s="6">
        <f t="shared" si="81"/>
        <v>0</v>
      </c>
      <c r="AS49" s="6">
        <f t="shared" si="82"/>
        <v>0</v>
      </c>
      <c r="AT49" s="6">
        <f t="shared" si="83"/>
        <v>0</v>
      </c>
      <c r="AU49" s="6">
        <f t="shared" si="84"/>
        <v>0</v>
      </c>
      <c r="AV49" s="6">
        <f t="shared" si="85"/>
        <v>0</v>
      </c>
      <c r="AW49" s="8"/>
      <c r="AX49" s="18" t="str">
        <f t="shared" si="87"/>
        <v/>
      </c>
      <c r="AY49" s="18" t="str">
        <f t="shared" si="87"/>
        <v/>
      </c>
      <c r="AZ49" s="18" t="str">
        <f t="shared" si="87"/>
        <v/>
      </c>
      <c r="BA49" s="18"/>
      <c r="BB49" s="18"/>
      <c r="BC49" s="18"/>
      <c r="BD49" s="18"/>
      <c r="BE49" s="18"/>
      <c r="BF49" s="18"/>
      <c r="BG49" s="18"/>
      <c r="BH49" s="18"/>
      <c r="BI49" s="18" t="str">
        <f t="shared" si="87"/>
        <v/>
      </c>
      <c r="BJ49" s="18" t="str">
        <f t="shared" si="87"/>
        <v/>
      </c>
      <c r="BK49" s="18" t="str">
        <f t="shared" si="87"/>
        <v/>
      </c>
      <c r="BL49" s="18" t="str">
        <f t="shared" si="87"/>
        <v/>
      </c>
      <c r="BM49" s="18" t="str">
        <f t="shared" si="87"/>
        <v/>
      </c>
      <c r="BN49" s="8"/>
      <c r="BO49" s="8"/>
      <c r="BP49" s="8"/>
      <c r="BQ49" s="8"/>
      <c r="BR49" s="8"/>
      <c r="BS49" s="8"/>
    </row>
    <row r="50" spans="1:71" hidden="1" x14ac:dyDescent="0.2">
      <c r="A50" s="8"/>
      <c r="B50" s="32"/>
      <c r="C50" s="33"/>
      <c r="D50" s="53"/>
      <c r="E50" s="34"/>
      <c r="F50" s="34"/>
      <c r="G50" s="34"/>
      <c r="H50" s="34">
        <f t="shared" si="88"/>
        <v>0</v>
      </c>
      <c r="I50" s="35">
        <f t="shared" si="69"/>
        <v>0</v>
      </c>
      <c r="J50" s="36"/>
      <c r="K50" s="18">
        <f t="shared" si="86"/>
        <v>0</v>
      </c>
      <c r="L50" s="35">
        <f t="shared" si="70"/>
        <v>0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8"/>
      <c r="AD50" s="6">
        <f t="shared" si="71"/>
        <v>0</v>
      </c>
      <c r="AE50" s="6">
        <f t="shared" si="72"/>
        <v>0</v>
      </c>
      <c r="AF50" s="6">
        <f t="shared" si="73"/>
        <v>0</v>
      </c>
      <c r="AG50" s="6">
        <f t="shared" si="74"/>
        <v>0</v>
      </c>
      <c r="AH50" s="6">
        <f t="shared" si="75"/>
        <v>0</v>
      </c>
      <c r="AI50" s="6">
        <f t="shared" si="76"/>
        <v>0</v>
      </c>
      <c r="AJ50" s="6">
        <f t="shared" si="77"/>
        <v>0</v>
      </c>
      <c r="AK50" s="6">
        <f t="shared" si="78"/>
        <v>0</v>
      </c>
      <c r="AL50" s="6">
        <f t="shared" si="79"/>
        <v>0</v>
      </c>
      <c r="AM50" s="6">
        <f t="shared" si="80"/>
        <v>0</v>
      </c>
      <c r="AN50" s="8"/>
      <c r="AO50" s="6" t="str">
        <f t="shared" si="27"/>
        <v/>
      </c>
      <c r="AP50" s="8"/>
      <c r="AQ50" s="6">
        <f>IF(H50&gt;0,LOOKUP(C50,'counts-girls'!A$1:A$16,'counts-girls'!C$1:C$16),0)</f>
        <v>0</v>
      </c>
      <c r="AR50" s="6">
        <f t="shared" si="81"/>
        <v>0</v>
      </c>
      <c r="AS50" s="6">
        <f t="shared" si="82"/>
        <v>0</v>
      </c>
      <c r="AT50" s="6">
        <f t="shared" si="83"/>
        <v>0</v>
      </c>
      <c r="AU50" s="6">
        <f t="shared" si="84"/>
        <v>0</v>
      </c>
      <c r="AV50" s="6">
        <f t="shared" si="85"/>
        <v>0</v>
      </c>
      <c r="AW50" s="8"/>
      <c r="AX50" s="18" t="str">
        <f t="shared" si="87"/>
        <v/>
      </c>
      <c r="AY50" s="18" t="str">
        <f t="shared" si="87"/>
        <v/>
      </c>
      <c r="AZ50" s="18" t="str">
        <f t="shared" si="87"/>
        <v/>
      </c>
      <c r="BA50" s="18"/>
      <c r="BB50" s="18"/>
      <c r="BC50" s="18"/>
      <c r="BD50" s="18"/>
      <c r="BE50" s="18"/>
      <c r="BF50" s="18"/>
      <c r="BG50" s="18"/>
      <c r="BH50" s="18"/>
      <c r="BI50" s="18" t="str">
        <f t="shared" si="87"/>
        <v/>
      </c>
      <c r="BJ50" s="18" t="str">
        <f t="shared" si="87"/>
        <v/>
      </c>
      <c r="BK50" s="18" t="str">
        <f t="shared" si="87"/>
        <v/>
      </c>
      <c r="BL50" s="18" t="str">
        <f t="shared" si="87"/>
        <v/>
      </c>
      <c r="BM50" s="18" t="str">
        <f t="shared" si="87"/>
        <v/>
      </c>
      <c r="BN50" s="8"/>
      <c r="BO50" s="8"/>
      <c r="BP50" s="8"/>
      <c r="BQ50" s="8"/>
      <c r="BR50" s="8"/>
      <c r="BS50" s="8"/>
    </row>
    <row r="51" spans="1:71" ht="13.5" hidden="1" thickBot="1" x14ac:dyDescent="0.25">
      <c r="A51" s="8"/>
      <c r="B51" s="32"/>
      <c r="C51" s="43"/>
      <c r="D51" s="53"/>
      <c r="E51" s="34"/>
      <c r="F51" s="34"/>
      <c r="G51" s="34"/>
      <c r="H51" s="34">
        <f t="shared" si="88"/>
        <v>0</v>
      </c>
      <c r="I51" s="35">
        <f t="shared" si="69"/>
        <v>0</v>
      </c>
      <c r="J51" s="36"/>
      <c r="K51" s="18">
        <f t="shared" si="86"/>
        <v>0</v>
      </c>
      <c r="L51" s="35">
        <f t="shared" si="70"/>
        <v>0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8"/>
      <c r="AD51" s="6">
        <f t="shared" si="71"/>
        <v>0</v>
      </c>
      <c r="AE51" s="6">
        <f t="shared" si="72"/>
        <v>0</v>
      </c>
      <c r="AF51" s="6">
        <f t="shared" si="73"/>
        <v>0</v>
      </c>
      <c r="AG51" s="6">
        <f t="shared" si="74"/>
        <v>0</v>
      </c>
      <c r="AH51" s="6">
        <f t="shared" si="75"/>
        <v>0</v>
      </c>
      <c r="AI51" s="6">
        <f t="shared" si="76"/>
        <v>0</v>
      </c>
      <c r="AJ51" s="6">
        <f t="shared" si="77"/>
        <v>0</v>
      </c>
      <c r="AK51" s="6">
        <f t="shared" si="78"/>
        <v>0</v>
      </c>
      <c r="AL51" s="6">
        <f t="shared" si="79"/>
        <v>0</v>
      </c>
      <c r="AM51" s="6">
        <f t="shared" si="80"/>
        <v>0</v>
      </c>
      <c r="AN51" s="8"/>
      <c r="AO51" s="6" t="str">
        <f t="shared" si="27"/>
        <v/>
      </c>
      <c r="AP51" s="8"/>
      <c r="AQ51" s="6">
        <f>IF(H51&gt;0,LOOKUP(C51,'counts-girls'!A$1:A$16,'counts-girls'!C$1:C$16),0)</f>
        <v>0</v>
      </c>
      <c r="AR51" s="6">
        <f t="shared" si="81"/>
        <v>0</v>
      </c>
      <c r="AS51" s="6">
        <f t="shared" si="82"/>
        <v>0</v>
      </c>
      <c r="AT51" s="6">
        <f t="shared" si="83"/>
        <v>0</v>
      </c>
      <c r="AU51" s="6">
        <f t="shared" si="84"/>
        <v>0</v>
      </c>
      <c r="AV51" s="6">
        <f t="shared" si="85"/>
        <v>0</v>
      </c>
      <c r="AW51" s="8"/>
      <c r="AX51" s="18" t="str">
        <f t="shared" si="87"/>
        <v/>
      </c>
      <c r="AY51" s="18" t="str">
        <f t="shared" si="87"/>
        <v/>
      </c>
      <c r="AZ51" s="18" t="str">
        <f t="shared" si="87"/>
        <v/>
      </c>
      <c r="BA51" s="18"/>
      <c r="BB51" s="18"/>
      <c r="BC51" s="18"/>
      <c r="BD51" s="18"/>
      <c r="BE51" s="18"/>
      <c r="BF51" s="18"/>
      <c r="BG51" s="18"/>
      <c r="BH51" s="18"/>
      <c r="BI51" s="18" t="str">
        <f t="shared" si="87"/>
        <v/>
      </c>
      <c r="BJ51" s="18" t="str">
        <f t="shared" si="87"/>
        <v/>
      </c>
      <c r="BK51" s="18" t="str">
        <f t="shared" si="87"/>
        <v/>
      </c>
      <c r="BL51" s="18" t="str">
        <f t="shared" si="87"/>
        <v/>
      </c>
      <c r="BM51" s="18" t="str">
        <f t="shared" si="87"/>
        <v/>
      </c>
      <c r="BN51" s="8"/>
      <c r="BO51" s="8"/>
      <c r="BP51" s="8"/>
      <c r="BQ51" s="8"/>
      <c r="BR51" s="8"/>
      <c r="BS51" s="8"/>
    </row>
    <row r="52" spans="1:71" ht="13.5" thickBot="1" x14ac:dyDescent="0.25">
      <c r="A52" s="61" t="s">
        <v>34</v>
      </c>
      <c r="B52" s="37">
        <v>123</v>
      </c>
      <c r="C52" s="38" t="s">
        <v>9</v>
      </c>
      <c r="D52" s="52" t="s">
        <v>14</v>
      </c>
      <c r="E52" s="38" t="s">
        <v>16</v>
      </c>
      <c r="F52" s="38" t="s">
        <v>15</v>
      </c>
      <c r="G52" s="38" t="s">
        <v>17</v>
      </c>
      <c r="H52" s="38" t="s">
        <v>18</v>
      </c>
      <c r="I52" s="39" t="s">
        <v>19</v>
      </c>
      <c r="J52" s="40" t="s">
        <v>20</v>
      </c>
      <c r="K52" s="40" t="s">
        <v>21</v>
      </c>
      <c r="L52" s="40" t="s">
        <v>25</v>
      </c>
      <c r="M52" s="38" t="str">
        <f>M$7</f>
        <v>BE</v>
      </c>
      <c r="N52" s="38" t="str">
        <f t="shared" ref="N52:AB52" si="89">N$7</f>
        <v>BEN</v>
      </c>
      <c r="O52" s="38" t="str">
        <f t="shared" si="89"/>
        <v>BT</v>
      </c>
      <c r="P52" s="38" t="str">
        <f t="shared" si="89"/>
        <v>COL</v>
      </c>
      <c r="Q52" s="38" t="str">
        <f t="shared" si="89"/>
        <v>CC</v>
      </c>
      <c r="R52" s="38" t="str">
        <f t="shared" si="89"/>
        <v>CRT</v>
      </c>
      <c r="S52" s="38" t="str">
        <f t="shared" si="89"/>
        <v>ELK</v>
      </c>
      <c r="T52" s="38" t="str">
        <f t="shared" si="89"/>
        <v>GI</v>
      </c>
      <c r="U52" s="38" t="str">
        <f t="shared" si="89"/>
        <v>LEX</v>
      </c>
      <c r="V52" s="38" t="str">
        <f t="shared" si="89"/>
        <v>MC</v>
      </c>
      <c r="W52" s="38" t="str">
        <f t="shared" si="89"/>
        <v>NP</v>
      </c>
      <c r="X52" s="38" t="str">
        <f t="shared" si="89"/>
        <v>PLV</v>
      </c>
      <c r="Y52" s="38" t="str">
        <f t="shared" si="89"/>
        <v>SEW</v>
      </c>
      <c r="Z52" s="38" t="str">
        <f t="shared" si="89"/>
        <v>SKU</v>
      </c>
      <c r="AA52" s="38" t="str">
        <f t="shared" si="89"/>
        <v>STP</v>
      </c>
      <c r="AB52" s="38" t="str">
        <f t="shared" si="89"/>
        <v>Z-O</v>
      </c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6" t="str">
        <f t="shared" si="27"/>
        <v/>
      </c>
      <c r="AP52" s="8"/>
      <c r="AQ52" s="6"/>
      <c r="AR52" s="8"/>
      <c r="AS52" s="8"/>
      <c r="AT52" s="8"/>
      <c r="AU52" s="8"/>
      <c r="AV52" s="8"/>
      <c r="AW52" s="8"/>
      <c r="AX52" s="31" t="str">
        <f>M$7</f>
        <v>BE</v>
      </c>
      <c r="AY52" s="31" t="str">
        <f t="shared" ref="AY52" si="90">N$7</f>
        <v>BEN</v>
      </c>
      <c r="AZ52" s="31" t="str">
        <f t="shared" ref="AZ52" si="91">O$7</f>
        <v>BT</v>
      </c>
      <c r="BA52" s="31" t="str">
        <f t="shared" ref="BA52" si="92">P$7</f>
        <v>COL</v>
      </c>
      <c r="BB52" s="31" t="str">
        <f t="shared" ref="BB52" si="93">Q$7</f>
        <v>CC</v>
      </c>
      <c r="BC52" s="31" t="str">
        <f t="shared" ref="BC52" si="94">R$7</f>
        <v>CRT</v>
      </c>
      <c r="BD52" s="31" t="str">
        <f t="shared" ref="BD52" si="95">S$7</f>
        <v>ELK</v>
      </c>
      <c r="BE52" s="31" t="str">
        <f t="shared" ref="BE52" si="96">T$7</f>
        <v>GI</v>
      </c>
      <c r="BF52" s="31" t="str">
        <f t="shared" ref="BF52" si="97">U$7</f>
        <v>LEX</v>
      </c>
      <c r="BG52" s="31" t="str">
        <f t="shared" ref="BG52" si="98">V$7</f>
        <v>MC</v>
      </c>
      <c r="BH52" s="31" t="str">
        <f t="shared" ref="BH52" si="99">W$7</f>
        <v>NP</v>
      </c>
      <c r="BI52" s="31" t="str">
        <f t="shared" ref="BI52" si="100">X$7</f>
        <v>PLV</v>
      </c>
      <c r="BJ52" s="31" t="str">
        <f t="shared" ref="BJ52" si="101">Y$7</f>
        <v>SEW</v>
      </c>
      <c r="BK52" s="31" t="str">
        <f t="shared" ref="BK52" si="102">Z$7</f>
        <v>SKU</v>
      </c>
      <c r="BL52" s="31" t="str">
        <f t="shared" ref="BL52" si="103">AA$7</f>
        <v>STP</v>
      </c>
      <c r="BM52" s="31" t="str">
        <f t="shared" ref="BM52" si="104">AB$7</f>
        <v>Z-O</v>
      </c>
      <c r="BN52" s="8"/>
      <c r="BO52" s="8"/>
      <c r="BP52" s="8"/>
      <c r="BQ52" s="8"/>
      <c r="BR52" s="8"/>
      <c r="BS52" s="8"/>
    </row>
    <row r="53" spans="1:71" x14ac:dyDescent="0.2">
      <c r="A53" s="44" t="s">
        <v>196</v>
      </c>
      <c r="B53" s="32" t="s">
        <v>182</v>
      </c>
      <c r="C53" s="33" t="s">
        <v>308</v>
      </c>
      <c r="D53" s="53">
        <v>118.2</v>
      </c>
      <c r="E53" s="34">
        <v>145</v>
      </c>
      <c r="F53" s="34">
        <v>75</v>
      </c>
      <c r="G53" s="34">
        <v>245</v>
      </c>
      <c r="H53" s="34">
        <f t="shared" ref="H53:H60" si="105">SUM(E53:G53)</f>
        <v>465</v>
      </c>
      <c r="I53" s="35">
        <f t="shared" ref="I53:I76" si="106">IF(H53&gt;0,LOOKUP(D53,$B$232:$B$504,$C$232:$C$504),0)*H53</f>
        <v>439.983</v>
      </c>
      <c r="J53" s="18">
        <f>IF(H53&gt;=0,LARGE($H$53:$H$76,1),0)</f>
        <v>555</v>
      </c>
      <c r="K53" s="18">
        <f t="shared" ref="K53:K67" si="107">MAX(AI53:AM53)</f>
        <v>3</v>
      </c>
      <c r="L53" s="35">
        <f t="shared" si="70"/>
        <v>3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8"/>
      <c r="AD53" s="6">
        <f t="shared" ref="AD53:AD58" si="108">IF(H53&gt;0,IF(H53&gt;=$J$57,1,AE53),0)</f>
        <v>1</v>
      </c>
      <c r="AE53" s="6">
        <f t="shared" ref="AE53:AE58" si="109">IF(H53&gt;0,IF(H53&gt;=$J$56,2,AF53),0)</f>
        <v>2</v>
      </c>
      <c r="AF53" s="6">
        <f t="shared" ref="AF53:AF58" si="110">IF(H53&gt;0,IF(H53&gt;=$J$55,3,AG53),0)</f>
        <v>3</v>
      </c>
      <c r="AG53" s="6">
        <f t="shared" ref="AG53:AG58" si="111">IF(H53&gt;0,IF(H53&gt;=$J$54,5,AH53),0)</f>
        <v>0</v>
      </c>
      <c r="AH53" s="6">
        <f t="shared" ref="AH53:AH58" si="112">IF(H53&gt;0,IF(H53&gt;=$J$53,7,0),0)</f>
        <v>0</v>
      </c>
      <c r="AI53" s="6">
        <f t="shared" ref="AI53:AI58" si="113">IF(L53=7,1,AJ53)</f>
        <v>3</v>
      </c>
      <c r="AJ53" s="6">
        <f t="shared" ref="AJ53:AJ58" si="114">IF(L53=5,2,AK53)</f>
        <v>3</v>
      </c>
      <c r="AK53" s="6">
        <f t="shared" ref="AK53:AK58" si="115">IF(L53=3,3,AL53)</f>
        <v>3</v>
      </c>
      <c r="AL53" s="6">
        <f t="shared" ref="AL53:AL58" si="116">IF(L53=2,4,AM53)</f>
        <v>0</v>
      </c>
      <c r="AM53" s="6">
        <f t="shared" ref="AM53:AM58" si="117">IF(L53=1,5,0)</f>
        <v>0</v>
      </c>
      <c r="AN53" s="8"/>
      <c r="AO53" s="6">
        <f t="shared" si="27"/>
        <v>465</v>
      </c>
      <c r="AP53" s="6">
        <f>J53</f>
        <v>555</v>
      </c>
      <c r="AQ53" s="6" t="str">
        <f>IF(H53&gt;0,LOOKUP(C53,'counts-girls'!A$1:A$16,'counts-girls'!C$1:C$16),0)</f>
        <v>GI</v>
      </c>
      <c r="AR53" s="6">
        <f>IF($A53="*",IF($H53&gt;0,IF($H53&gt;=$AP$57,1,AS53),0),0)</f>
        <v>1</v>
      </c>
      <c r="AS53" s="6">
        <f>IF($A53="*",IF($H53&gt;0,IF($H53&gt;=$AP$56,2,AT53),0),0)</f>
        <v>2</v>
      </c>
      <c r="AT53" s="6">
        <f>IF($A53="*",IF($H53&gt;0,IF($H53&gt;=$AP$55,3,AU53),0),0)</f>
        <v>3</v>
      </c>
      <c r="AU53" s="6">
        <f>IF($A53="*",IF($H53&gt;0,IF($H53&gt;=$AP$54,5,AV53),0),0)</f>
        <v>0</v>
      </c>
      <c r="AV53" s="6">
        <f>IF($A53="*",IF($H53&gt;0,IF($H53&gt;=$AP$53,7,0),0),0)</f>
        <v>0</v>
      </c>
      <c r="AW53" s="8"/>
      <c r="AX53" s="18" t="str">
        <f t="shared" ref="AX53:BJ57" si="118">IF($AQ53=AX$7,MAX($AR53:$AV53),"")</f>
        <v/>
      </c>
      <c r="AY53" s="18" t="str">
        <f t="shared" si="118"/>
        <v/>
      </c>
      <c r="AZ53" s="18" t="str">
        <f t="shared" si="118"/>
        <v/>
      </c>
      <c r="BA53" s="18" t="str">
        <f t="shared" si="118"/>
        <v/>
      </c>
      <c r="BB53" s="18" t="str">
        <f t="shared" si="118"/>
        <v/>
      </c>
      <c r="BC53" s="18" t="str">
        <f t="shared" si="118"/>
        <v/>
      </c>
      <c r="BD53" s="18" t="str">
        <f t="shared" si="118"/>
        <v/>
      </c>
      <c r="BE53" s="18">
        <f t="shared" si="118"/>
        <v>3</v>
      </c>
      <c r="BF53" s="18" t="str">
        <f t="shared" si="118"/>
        <v/>
      </c>
      <c r="BG53" s="18" t="str">
        <f t="shared" si="118"/>
        <v/>
      </c>
      <c r="BH53" s="18" t="str">
        <f t="shared" si="118"/>
        <v/>
      </c>
      <c r="BI53" s="18" t="str">
        <f t="shared" si="118"/>
        <v/>
      </c>
      <c r="BJ53" s="18" t="str">
        <f t="shared" si="118"/>
        <v/>
      </c>
      <c r="BK53" s="18" t="str">
        <f t="shared" ref="BK53:BM68" si="119">IF($AQ53=BK$7,MAX($AR53:$AV53),"")</f>
        <v/>
      </c>
      <c r="BL53" s="18" t="str">
        <f t="shared" si="119"/>
        <v/>
      </c>
      <c r="BM53" s="18" t="str">
        <f t="shared" si="119"/>
        <v/>
      </c>
      <c r="BN53" s="8"/>
      <c r="BO53" s="8"/>
      <c r="BP53" s="8"/>
      <c r="BQ53" s="8"/>
      <c r="BR53" s="8"/>
      <c r="BS53" s="8"/>
    </row>
    <row r="54" spans="1:71" x14ac:dyDescent="0.2">
      <c r="A54" s="8" t="s">
        <v>196</v>
      </c>
      <c r="B54" s="32" t="s">
        <v>96</v>
      </c>
      <c r="C54" s="33" t="s">
        <v>57</v>
      </c>
      <c r="D54" s="53">
        <v>119.5</v>
      </c>
      <c r="E54" s="34">
        <v>180</v>
      </c>
      <c r="F54" s="34">
        <v>120</v>
      </c>
      <c r="G54" s="34">
        <v>255</v>
      </c>
      <c r="H54" s="34">
        <f t="shared" si="105"/>
        <v>555</v>
      </c>
      <c r="I54" s="35">
        <f t="shared" si="106"/>
        <v>521.14499999999998</v>
      </c>
      <c r="J54" s="18">
        <f>IF(H54&gt;=0,LARGE($H$53:$H$76,2),0)</f>
        <v>485</v>
      </c>
      <c r="K54" s="18">
        <f t="shared" si="107"/>
        <v>1</v>
      </c>
      <c r="L54" s="35">
        <f t="shared" si="70"/>
        <v>7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8"/>
      <c r="AD54" s="6">
        <f t="shared" si="108"/>
        <v>1</v>
      </c>
      <c r="AE54" s="6">
        <f t="shared" si="109"/>
        <v>2</v>
      </c>
      <c r="AF54" s="6">
        <f t="shared" si="110"/>
        <v>3</v>
      </c>
      <c r="AG54" s="6">
        <f t="shared" si="111"/>
        <v>5</v>
      </c>
      <c r="AH54" s="6">
        <f t="shared" si="112"/>
        <v>7</v>
      </c>
      <c r="AI54" s="6">
        <f t="shared" si="113"/>
        <v>1</v>
      </c>
      <c r="AJ54" s="6">
        <f t="shared" si="114"/>
        <v>0</v>
      </c>
      <c r="AK54" s="6">
        <f t="shared" si="115"/>
        <v>0</v>
      </c>
      <c r="AL54" s="6">
        <f t="shared" si="116"/>
        <v>0</v>
      </c>
      <c r="AM54" s="6">
        <f t="shared" si="117"/>
        <v>0</v>
      </c>
      <c r="AN54" s="8"/>
      <c r="AO54" s="6">
        <f t="shared" si="27"/>
        <v>555</v>
      </c>
      <c r="AP54" s="6">
        <f>J54</f>
        <v>485</v>
      </c>
      <c r="AQ54" s="6" t="str">
        <f>IF(H54&gt;0,LOOKUP(C54,'counts-girls'!A$1:A$16,'counts-girls'!C$1:C$16),0)</f>
        <v>NP</v>
      </c>
      <c r="AR54" s="6">
        <f t="shared" ref="AR54:AR58" si="120">IF($A54="*",IF($H54&gt;0,IF($H54&gt;=$AP$57,1,AS54),0),0)</f>
        <v>1</v>
      </c>
      <c r="AS54" s="6">
        <f t="shared" ref="AS54:AS58" si="121">IF($A54="*",IF($H54&gt;0,IF($H54&gt;=$AP$56,2,AT54),0),0)</f>
        <v>2</v>
      </c>
      <c r="AT54" s="6">
        <f t="shared" ref="AT54:AT58" si="122">IF($A54="*",IF($H54&gt;0,IF($H54&gt;=$AP$55,3,AU54),0),0)</f>
        <v>3</v>
      </c>
      <c r="AU54" s="6">
        <f t="shared" ref="AU54:AU58" si="123">IF($A54="*",IF($H54&gt;0,IF($H54&gt;=$AP$54,5,AV54),0),0)</f>
        <v>5</v>
      </c>
      <c r="AV54" s="6">
        <f t="shared" ref="AV54:AV76" si="124">IF($A54="*",IF($H54&gt;0,IF($H54&gt;=$AP$53,7,0),0),0)</f>
        <v>7</v>
      </c>
      <c r="AW54" s="8"/>
      <c r="AX54" s="18" t="str">
        <f t="shared" si="118"/>
        <v/>
      </c>
      <c r="AY54" s="18" t="str">
        <f t="shared" si="118"/>
        <v/>
      </c>
      <c r="AZ54" s="18" t="str">
        <f t="shared" si="118"/>
        <v/>
      </c>
      <c r="BA54" s="18" t="str">
        <f t="shared" si="118"/>
        <v/>
      </c>
      <c r="BB54" s="18" t="str">
        <f t="shared" si="118"/>
        <v/>
      </c>
      <c r="BC54" s="18" t="str">
        <f t="shared" si="118"/>
        <v/>
      </c>
      <c r="BD54" s="18" t="str">
        <f t="shared" si="118"/>
        <v/>
      </c>
      <c r="BE54" s="18" t="str">
        <f t="shared" si="118"/>
        <v/>
      </c>
      <c r="BF54" s="18" t="str">
        <f t="shared" si="118"/>
        <v/>
      </c>
      <c r="BG54" s="18" t="str">
        <f t="shared" si="118"/>
        <v/>
      </c>
      <c r="BH54" s="18">
        <f t="shared" si="118"/>
        <v>7</v>
      </c>
      <c r="BI54" s="18" t="str">
        <f t="shared" si="118"/>
        <v/>
      </c>
      <c r="BJ54" s="18" t="str">
        <f t="shared" si="118"/>
        <v/>
      </c>
      <c r="BK54" s="18" t="str">
        <f t="shared" si="119"/>
        <v/>
      </c>
      <c r="BL54" s="18" t="str">
        <f t="shared" si="119"/>
        <v/>
      </c>
      <c r="BM54" s="18" t="str">
        <f t="shared" si="119"/>
        <v/>
      </c>
      <c r="BN54" s="8"/>
      <c r="BO54" s="8"/>
      <c r="BP54" s="8"/>
      <c r="BQ54" s="8"/>
      <c r="BR54" s="8"/>
      <c r="BS54" s="8"/>
    </row>
    <row r="55" spans="1:71" x14ac:dyDescent="0.2">
      <c r="A55" s="44"/>
      <c r="B55" s="32" t="s">
        <v>292</v>
      </c>
      <c r="C55" s="33" t="s">
        <v>288</v>
      </c>
      <c r="D55" s="53">
        <v>120.5</v>
      </c>
      <c r="E55" s="34">
        <v>195</v>
      </c>
      <c r="F55" s="34">
        <v>95</v>
      </c>
      <c r="G55" s="34">
        <v>170</v>
      </c>
      <c r="H55" s="34">
        <f t="shared" si="105"/>
        <v>460</v>
      </c>
      <c r="I55" s="35">
        <f t="shared" si="106"/>
        <v>429.31799999999998</v>
      </c>
      <c r="J55" s="18">
        <f>IF(H55&gt;=0,LARGE($H$53:$H$76,3),0)</f>
        <v>465</v>
      </c>
      <c r="K55" s="18">
        <f t="shared" si="107"/>
        <v>4</v>
      </c>
      <c r="L55" s="35">
        <f t="shared" si="70"/>
        <v>2</v>
      </c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8"/>
      <c r="AD55" s="6">
        <f t="shared" si="108"/>
        <v>1</v>
      </c>
      <c r="AE55" s="6">
        <f t="shared" si="109"/>
        <v>2</v>
      </c>
      <c r="AF55" s="6">
        <f t="shared" si="110"/>
        <v>0</v>
      </c>
      <c r="AG55" s="6">
        <f t="shared" si="111"/>
        <v>0</v>
      </c>
      <c r="AH55" s="6">
        <f t="shared" si="112"/>
        <v>0</v>
      </c>
      <c r="AI55" s="6">
        <f t="shared" si="113"/>
        <v>4</v>
      </c>
      <c r="AJ55" s="6">
        <f t="shared" si="114"/>
        <v>4</v>
      </c>
      <c r="AK55" s="6">
        <f t="shared" si="115"/>
        <v>4</v>
      </c>
      <c r="AL55" s="6">
        <f t="shared" si="116"/>
        <v>4</v>
      </c>
      <c r="AM55" s="6">
        <f t="shared" si="117"/>
        <v>0</v>
      </c>
      <c r="AN55" s="8"/>
      <c r="AO55" s="6" t="str">
        <f t="shared" si="27"/>
        <v/>
      </c>
      <c r="AP55" s="6">
        <f>J55</f>
        <v>465</v>
      </c>
      <c r="AQ55" s="6" t="str">
        <f>IF(H55&gt;0,LOOKUP(C55,'counts-girls'!A$1:A$16,'counts-girls'!C$1:C$16),0)</f>
        <v>COL</v>
      </c>
      <c r="AR55" s="6">
        <f t="shared" si="120"/>
        <v>0</v>
      </c>
      <c r="AS55" s="6">
        <f t="shared" si="121"/>
        <v>0</v>
      </c>
      <c r="AT55" s="6">
        <f t="shared" si="122"/>
        <v>0</v>
      </c>
      <c r="AU55" s="6">
        <f t="shared" si="123"/>
        <v>0</v>
      </c>
      <c r="AV55" s="6">
        <f t="shared" si="124"/>
        <v>0</v>
      </c>
      <c r="AW55" s="8"/>
      <c r="AX55" s="18" t="str">
        <f t="shared" si="118"/>
        <v/>
      </c>
      <c r="AY55" s="18" t="str">
        <f t="shared" si="118"/>
        <v/>
      </c>
      <c r="AZ55" s="18" t="str">
        <f t="shared" si="118"/>
        <v/>
      </c>
      <c r="BA55" s="18">
        <f t="shared" si="118"/>
        <v>0</v>
      </c>
      <c r="BB55" s="18" t="str">
        <f t="shared" si="118"/>
        <v/>
      </c>
      <c r="BC55" s="18" t="str">
        <f t="shared" si="118"/>
        <v/>
      </c>
      <c r="BD55" s="18" t="str">
        <f t="shared" si="118"/>
        <v/>
      </c>
      <c r="BE55" s="18" t="str">
        <f t="shared" si="118"/>
        <v/>
      </c>
      <c r="BF55" s="18" t="str">
        <f t="shared" si="118"/>
        <v/>
      </c>
      <c r="BG55" s="18" t="str">
        <f t="shared" si="118"/>
        <v/>
      </c>
      <c r="BH55" s="18" t="str">
        <f t="shared" si="118"/>
        <v/>
      </c>
      <c r="BI55" s="18" t="str">
        <f t="shared" si="118"/>
        <v/>
      </c>
      <c r="BJ55" s="18" t="str">
        <f t="shared" si="118"/>
        <v/>
      </c>
      <c r="BK55" s="18" t="str">
        <f t="shared" si="119"/>
        <v/>
      </c>
      <c r="BL55" s="18" t="str">
        <f t="shared" si="119"/>
        <v/>
      </c>
      <c r="BM55" s="18" t="str">
        <f t="shared" si="119"/>
        <v/>
      </c>
      <c r="BN55" s="8"/>
      <c r="BO55" s="8"/>
      <c r="BP55" s="8"/>
      <c r="BQ55" s="8"/>
      <c r="BR55" s="8"/>
      <c r="BS55" s="8"/>
    </row>
    <row r="56" spans="1:71" x14ac:dyDescent="0.2">
      <c r="A56" s="8" t="s">
        <v>196</v>
      </c>
      <c r="B56" s="32" t="s">
        <v>313</v>
      </c>
      <c r="C56" s="33" t="s">
        <v>45</v>
      </c>
      <c r="D56" s="53">
        <v>120.6</v>
      </c>
      <c r="E56" s="34">
        <v>140</v>
      </c>
      <c r="F56" s="34">
        <v>70</v>
      </c>
      <c r="G56" s="34">
        <v>180</v>
      </c>
      <c r="H56" s="34">
        <f t="shared" si="105"/>
        <v>390</v>
      </c>
      <c r="I56" s="35">
        <f t="shared" si="106"/>
        <v>363.98700000000002</v>
      </c>
      <c r="J56" s="18">
        <f>IF(H56&gt;=0,LARGE($H$53:$H$76,4),0)</f>
        <v>460</v>
      </c>
      <c r="K56" s="18">
        <f t="shared" si="107"/>
        <v>0</v>
      </c>
      <c r="L56" s="35">
        <f>MAX(AD56:AH56)</f>
        <v>0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8"/>
      <c r="AD56" s="6">
        <f t="shared" si="108"/>
        <v>0</v>
      </c>
      <c r="AE56" s="6">
        <f t="shared" si="109"/>
        <v>0</v>
      </c>
      <c r="AF56" s="6">
        <f t="shared" si="110"/>
        <v>0</v>
      </c>
      <c r="AG56" s="6">
        <f t="shared" si="111"/>
        <v>0</v>
      </c>
      <c r="AH56" s="6">
        <f t="shared" si="112"/>
        <v>0</v>
      </c>
      <c r="AI56" s="6">
        <f t="shared" si="113"/>
        <v>0</v>
      </c>
      <c r="AJ56" s="6">
        <f t="shared" si="114"/>
        <v>0</v>
      </c>
      <c r="AK56" s="6">
        <f t="shared" si="115"/>
        <v>0</v>
      </c>
      <c r="AL56" s="6">
        <f t="shared" si="116"/>
        <v>0</v>
      </c>
      <c r="AM56" s="6">
        <f t="shared" si="117"/>
        <v>0</v>
      </c>
      <c r="AN56" s="8"/>
      <c r="AO56" s="6">
        <f t="shared" si="27"/>
        <v>390</v>
      </c>
      <c r="AP56" s="6">
        <f>J56</f>
        <v>460</v>
      </c>
      <c r="AQ56" s="6" t="str">
        <f>IF(H56&gt;0,LOOKUP(C56,'counts-girls'!A$1:A$16,'counts-girls'!C$1:C$16),0)</f>
        <v>LEX</v>
      </c>
      <c r="AR56" s="6">
        <f t="shared" si="120"/>
        <v>0</v>
      </c>
      <c r="AS56" s="6">
        <f t="shared" si="121"/>
        <v>0</v>
      </c>
      <c r="AT56" s="6">
        <f t="shared" si="122"/>
        <v>0</v>
      </c>
      <c r="AU56" s="6">
        <f t="shared" si="123"/>
        <v>0</v>
      </c>
      <c r="AV56" s="6">
        <f t="shared" si="124"/>
        <v>0</v>
      </c>
      <c r="AW56" s="8"/>
      <c r="AX56" s="18" t="str">
        <f t="shared" si="118"/>
        <v/>
      </c>
      <c r="AY56" s="18" t="str">
        <f t="shared" si="118"/>
        <v/>
      </c>
      <c r="AZ56" s="18" t="str">
        <f t="shared" si="118"/>
        <v/>
      </c>
      <c r="BA56" s="18" t="str">
        <f t="shared" si="118"/>
        <v/>
      </c>
      <c r="BB56" s="18" t="str">
        <f t="shared" si="118"/>
        <v/>
      </c>
      <c r="BC56" s="18" t="str">
        <f t="shared" si="118"/>
        <v/>
      </c>
      <c r="BD56" s="18" t="str">
        <f t="shared" si="118"/>
        <v/>
      </c>
      <c r="BE56" s="18" t="str">
        <f t="shared" si="118"/>
        <v/>
      </c>
      <c r="BF56" s="18">
        <f t="shared" si="118"/>
        <v>0</v>
      </c>
      <c r="BG56" s="18" t="str">
        <f t="shared" si="118"/>
        <v/>
      </c>
      <c r="BH56" s="18" t="str">
        <f t="shared" si="118"/>
        <v/>
      </c>
      <c r="BI56" s="18" t="str">
        <f t="shared" si="118"/>
        <v/>
      </c>
      <c r="BJ56" s="18" t="str">
        <f t="shared" si="118"/>
        <v/>
      </c>
      <c r="BK56" s="18" t="str">
        <f t="shared" si="119"/>
        <v/>
      </c>
      <c r="BL56" s="18" t="str">
        <f t="shared" si="119"/>
        <v/>
      </c>
      <c r="BM56" s="18" t="str">
        <f t="shared" si="119"/>
        <v/>
      </c>
      <c r="BN56" s="8"/>
      <c r="BO56" s="8"/>
      <c r="BP56" s="8"/>
      <c r="BQ56" s="8"/>
      <c r="BR56" s="8"/>
      <c r="BS56" s="8"/>
    </row>
    <row r="57" spans="1:71" x14ac:dyDescent="0.2">
      <c r="A57" s="44" t="s">
        <v>196</v>
      </c>
      <c r="B57" s="32" t="s">
        <v>294</v>
      </c>
      <c r="C57" s="33" t="s">
        <v>288</v>
      </c>
      <c r="D57" s="53">
        <v>123.2</v>
      </c>
      <c r="E57" s="34">
        <v>180</v>
      </c>
      <c r="F57" s="34">
        <v>100</v>
      </c>
      <c r="G57" s="34">
        <v>205</v>
      </c>
      <c r="H57" s="34">
        <f t="shared" si="105"/>
        <v>485</v>
      </c>
      <c r="I57" s="35">
        <f t="shared" si="106"/>
        <v>441.83500000000004</v>
      </c>
      <c r="J57" s="18">
        <f>IF(H57&gt;=0,LARGE($H$53:$H$76,5),0)</f>
        <v>420</v>
      </c>
      <c r="K57" s="18">
        <f t="shared" si="107"/>
        <v>2</v>
      </c>
      <c r="L57" s="35">
        <f>MAX(AD57:AH57)</f>
        <v>5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8"/>
      <c r="AD57" s="6">
        <f t="shared" si="108"/>
        <v>1</v>
      </c>
      <c r="AE57" s="6">
        <f t="shared" si="109"/>
        <v>2</v>
      </c>
      <c r="AF57" s="6">
        <f t="shared" si="110"/>
        <v>3</v>
      </c>
      <c r="AG57" s="6">
        <f t="shared" si="111"/>
        <v>5</v>
      </c>
      <c r="AH57" s="6">
        <f t="shared" si="112"/>
        <v>0</v>
      </c>
      <c r="AI57" s="6">
        <f t="shared" si="113"/>
        <v>2</v>
      </c>
      <c r="AJ57" s="6">
        <f t="shared" si="114"/>
        <v>2</v>
      </c>
      <c r="AK57" s="6">
        <f t="shared" si="115"/>
        <v>0</v>
      </c>
      <c r="AL57" s="6">
        <f t="shared" si="116"/>
        <v>0</v>
      </c>
      <c r="AM57" s="6">
        <f t="shared" si="117"/>
        <v>0</v>
      </c>
      <c r="AN57" s="8"/>
      <c r="AO57" s="6">
        <f t="shared" si="27"/>
        <v>485</v>
      </c>
      <c r="AP57" s="6">
        <f>J57</f>
        <v>420</v>
      </c>
      <c r="AQ57" s="6" t="str">
        <f>IF(H57&gt;0,LOOKUP(C57,'counts-girls'!A$1:A$16,'counts-girls'!C$1:C$16),0)</f>
        <v>COL</v>
      </c>
      <c r="AR57" s="6">
        <f t="shared" si="120"/>
        <v>1</v>
      </c>
      <c r="AS57" s="6">
        <f t="shared" si="121"/>
        <v>2</v>
      </c>
      <c r="AT57" s="6">
        <f t="shared" si="122"/>
        <v>3</v>
      </c>
      <c r="AU57" s="6">
        <f t="shared" si="123"/>
        <v>5</v>
      </c>
      <c r="AV57" s="6">
        <f t="shared" si="124"/>
        <v>0</v>
      </c>
      <c r="AW57" s="8"/>
      <c r="AX57" s="18" t="str">
        <f t="shared" si="118"/>
        <v/>
      </c>
      <c r="AY57" s="18" t="str">
        <f t="shared" si="118"/>
        <v/>
      </c>
      <c r="AZ57" s="18" t="str">
        <f t="shared" si="118"/>
        <v/>
      </c>
      <c r="BA57" s="18">
        <f t="shared" si="118"/>
        <v>5</v>
      </c>
      <c r="BB57" s="18" t="str">
        <f t="shared" si="118"/>
        <v/>
      </c>
      <c r="BC57" s="18" t="str">
        <f t="shared" si="118"/>
        <v/>
      </c>
      <c r="BD57" s="18" t="str">
        <f t="shared" ref="AX57:BM75" si="125">IF($AQ57=BD$7,MAX($AR57:$AV57),"")</f>
        <v/>
      </c>
      <c r="BE57" s="18" t="str">
        <f t="shared" si="125"/>
        <v/>
      </c>
      <c r="BF57" s="18" t="str">
        <f t="shared" si="125"/>
        <v/>
      </c>
      <c r="BG57" s="18" t="str">
        <f t="shared" si="125"/>
        <v/>
      </c>
      <c r="BH57" s="18" t="str">
        <f t="shared" si="125"/>
        <v/>
      </c>
      <c r="BI57" s="18" t="str">
        <f t="shared" si="125"/>
        <v/>
      </c>
      <c r="BJ57" s="18" t="str">
        <f t="shared" si="125"/>
        <v/>
      </c>
      <c r="BK57" s="18" t="str">
        <f t="shared" si="119"/>
        <v/>
      </c>
      <c r="BL57" s="18" t="str">
        <f t="shared" si="119"/>
        <v/>
      </c>
      <c r="BM57" s="18" t="str">
        <f t="shared" si="119"/>
        <v/>
      </c>
      <c r="BN57" s="8"/>
      <c r="BO57" s="8"/>
      <c r="BP57" s="8"/>
      <c r="BQ57" s="8"/>
      <c r="BR57" s="8"/>
      <c r="BS57" s="8"/>
    </row>
    <row r="58" spans="1:71" ht="13.5" thickBot="1" x14ac:dyDescent="0.25">
      <c r="A58" s="8"/>
      <c r="B58" s="32" t="s">
        <v>293</v>
      </c>
      <c r="C58" s="33" t="s">
        <v>288</v>
      </c>
      <c r="D58" s="53">
        <v>123.4</v>
      </c>
      <c r="E58" s="34">
        <v>135</v>
      </c>
      <c r="F58" s="34">
        <v>80</v>
      </c>
      <c r="G58" s="34">
        <v>205</v>
      </c>
      <c r="H58" s="34">
        <f t="shared" si="105"/>
        <v>420</v>
      </c>
      <c r="I58" s="35">
        <f t="shared" si="106"/>
        <v>382.62</v>
      </c>
      <c r="J58" s="36"/>
      <c r="K58" s="18">
        <f t="shared" si="107"/>
        <v>5</v>
      </c>
      <c r="L58" s="35">
        <f>MAX(AD58:AH58)</f>
        <v>1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8"/>
      <c r="AD58" s="6">
        <f t="shared" si="108"/>
        <v>1</v>
      </c>
      <c r="AE58" s="6">
        <f t="shared" si="109"/>
        <v>0</v>
      </c>
      <c r="AF58" s="6">
        <f t="shared" si="110"/>
        <v>0</v>
      </c>
      <c r="AG58" s="6">
        <f t="shared" si="111"/>
        <v>0</v>
      </c>
      <c r="AH58" s="6">
        <f t="shared" si="112"/>
        <v>0</v>
      </c>
      <c r="AI58" s="6">
        <f t="shared" si="113"/>
        <v>5</v>
      </c>
      <c r="AJ58" s="6">
        <f t="shared" si="114"/>
        <v>5</v>
      </c>
      <c r="AK58" s="6">
        <f t="shared" si="115"/>
        <v>5</v>
      </c>
      <c r="AL58" s="6">
        <f t="shared" si="116"/>
        <v>5</v>
      </c>
      <c r="AM58" s="6">
        <f t="shared" si="117"/>
        <v>5</v>
      </c>
      <c r="AN58" s="8"/>
      <c r="AO58" s="6" t="str">
        <f t="shared" si="27"/>
        <v/>
      </c>
      <c r="AP58" s="8"/>
      <c r="AQ58" s="6" t="str">
        <f>IF(H58&gt;0,LOOKUP(C58,'counts-girls'!A$1:A$16,'counts-girls'!C$1:C$16),0)</f>
        <v>COL</v>
      </c>
      <c r="AR58" s="6">
        <f t="shared" si="120"/>
        <v>0</v>
      </c>
      <c r="AS58" s="6">
        <f t="shared" si="121"/>
        <v>0</v>
      </c>
      <c r="AT58" s="6">
        <f t="shared" si="122"/>
        <v>0</v>
      </c>
      <c r="AU58" s="6">
        <f t="shared" si="123"/>
        <v>0</v>
      </c>
      <c r="AV58" s="6">
        <f t="shared" si="124"/>
        <v>0</v>
      </c>
      <c r="AW58" s="8"/>
      <c r="AX58" s="18" t="str">
        <f t="shared" si="125"/>
        <v/>
      </c>
      <c r="AY58" s="18" t="str">
        <f t="shared" si="125"/>
        <v/>
      </c>
      <c r="AZ58" s="18" t="str">
        <f t="shared" si="125"/>
        <v/>
      </c>
      <c r="BA58" s="18">
        <f t="shared" si="125"/>
        <v>0</v>
      </c>
      <c r="BB58" s="18" t="str">
        <f t="shared" si="125"/>
        <v/>
      </c>
      <c r="BC58" s="18" t="str">
        <f t="shared" si="125"/>
        <v/>
      </c>
      <c r="BD58" s="18" t="str">
        <f t="shared" si="125"/>
        <v/>
      </c>
      <c r="BE58" s="18" t="str">
        <f t="shared" si="125"/>
        <v/>
      </c>
      <c r="BF58" s="18" t="str">
        <f t="shared" si="125"/>
        <v/>
      </c>
      <c r="BG58" s="18" t="str">
        <f t="shared" si="125"/>
        <v/>
      </c>
      <c r="BH58" s="18" t="str">
        <f t="shared" si="125"/>
        <v/>
      </c>
      <c r="BI58" s="18" t="str">
        <f t="shared" si="125"/>
        <v/>
      </c>
      <c r="BJ58" s="18" t="str">
        <f t="shared" si="125"/>
        <v/>
      </c>
      <c r="BK58" s="18" t="str">
        <f t="shared" si="119"/>
        <v/>
      </c>
      <c r="BL58" s="18" t="str">
        <f t="shared" si="119"/>
        <v/>
      </c>
      <c r="BM58" s="18" t="str">
        <f t="shared" si="119"/>
        <v/>
      </c>
      <c r="BN58" s="8"/>
      <c r="BO58" s="8"/>
      <c r="BP58" s="8"/>
      <c r="BQ58" s="8"/>
      <c r="BR58" s="8"/>
      <c r="BS58" s="8"/>
    </row>
    <row r="59" spans="1:71" hidden="1" x14ac:dyDescent="0.2">
      <c r="A59" s="44"/>
      <c r="B59" s="32"/>
      <c r="C59" s="33"/>
      <c r="D59" s="53"/>
      <c r="E59" s="34"/>
      <c r="F59" s="34"/>
      <c r="G59" s="34"/>
      <c r="H59" s="34">
        <f t="shared" si="105"/>
        <v>0</v>
      </c>
      <c r="I59" s="35">
        <f t="shared" si="106"/>
        <v>0</v>
      </c>
      <c r="J59" s="36"/>
      <c r="K59" s="18">
        <f t="shared" ref="K59:K66" si="126">MAX(AI59:AM59)</f>
        <v>0</v>
      </c>
      <c r="L59" s="35">
        <f t="shared" ref="L59:L66" si="127">MAX(AD59:AH59)</f>
        <v>0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8"/>
      <c r="AD59" s="6">
        <f t="shared" ref="AD59:AD60" si="128">IF(H59&gt;0,IF(H59&gt;=$J$57,1,AE59),0)</f>
        <v>0</v>
      </c>
      <c r="AE59" s="6">
        <f t="shared" ref="AE59:AE60" si="129">IF(H59&gt;0,IF(H59&gt;=$J$56,2,AF59),0)</f>
        <v>0</v>
      </c>
      <c r="AF59" s="6">
        <f t="shared" ref="AF59:AF60" si="130">IF(H59&gt;0,IF(H59&gt;=$J$55,3,AG59),0)</f>
        <v>0</v>
      </c>
      <c r="AG59" s="6">
        <f t="shared" ref="AG59:AG60" si="131">IF(H59&gt;0,IF(H59&gt;=$J$54,5,AH59),0)</f>
        <v>0</v>
      </c>
      <c r="AH59" s="6">
        <f t="shared" ref="AH59:AH60" si="132">IF(H59&gt;0,IF(H59&gt;=$J$53,7,0),0)</f>
        <v>0</v>
      </c>
      <c r="AI59" s="6">
        <f t="shared" ref="AI59:AI60" si="133">IF(L59=7,1,AJ59)</f>
        <v>0</v>
      </c>
      <c r="AJ59" s="6">
        <f t="shared" ref="AJ59:AJ60" si="134">IF(L59=5,2,AK59)</f>
        <v>0</v>
      </c>
      <c r="AK59" s="6">
        <f t="shared" ref="AK59:AK60" si="135">IF(L59=3,3,AL59)</f>
        <v>0</v>
      </c>
      <c r="AL59" s="6">
        <f t="shared" ref="AL59:AL60" si="136">IF(L59=2,4,AM59)</f>
        <v>0</v>
      </c>
      <c r="AM59" s="6">
        <f t="shared" ref="AM59:AM60" si="137">IF(L59=1,5,0)</f>
        <v>0</v>
      </c>
      <c r="AN59" s="8"/>
      <c r="AO59" s="6" t="str">
        <f t="shared" ref="AO59:AO60" si="138">IF(A59="*",H59,"")</f>
        <v/>
      </c>
      <c r="AP59" s="8"/>
      <c r="AQ59" s="6">
        <f>IF(H59&gt;0,LOOKUP(C59,'counts-girls'!A$1:A$16,'counts-girls'!C$1:C$16),0)</f>
        <v>0</v>
      </c>
      <c r="AR59" s="6">
        <f t="shared" ref="AR59:AR60" si="139">IF($A59="*",IF($H59&gt;0,IF($H59&gt;=$AP$57,1,AS59),0),0)</f>
        <v>0</v>
      </c>
      <c r="AS59" s="6">
        <f t="shared" ref="AS59:AS60" si="140">IF($A59="*",IF($H59&gt;0,IF($H59&gt;=$AP$56,2,AT59),0),0)</f>
        <v>0</v>
      </c>
      <c r="AT59" s="6">
        <f t="shared" ref="AT59:AT60" si="141">IF($A59="*",IF($H59&gt;0,IF($H59&gt;=$AP$55,3,AU59),0),0)</f>
        <v>0</v>
      </c>
      <c r="AU59" s="6">
        <f t="shared" ref="AU59:AU60" si="142">IF($A59="*",IF($H59&gt;0,IF($H59&gt;=$AP$54,5,AV59),0),0)</f>
        <v>0</v>
      </c>
      <c r="AV59" s="6">
        <f t="shared" si="124"/>
        <v>0</v>
      </c>
      <c r="AW59" s="8"/>
      <c r="AX59" s="18" t="str">
        <f t="shared" si="125"/>
        <v/>
      </c>
      <c r="AY59" s="18" t="str">
        <f t="shared" si="125"/>
        <v/>
      </c>
      <c r="AZ59" s="18" t="str">
        <f t="shared" si="125"/>
        <v/>
      </c>
      <c r="BA59" s="18" t="str">
        <f t="shared" si="125"/>
        <v/>
      </c>
      <c r="BB59" s="18" t="str">
        <f t="shared" si="125"/>
        <v/>
      </c>
      <c r="BC59" s="18" t="str">
        <f t="shared" si="125"/>
        <v/>
      </c>
      <c r="BD59" s="18" t="str">
        <f t="shared" si="125"/>
        <v/>
      </c>
      <c r="BE59" s="18" t="str">
        <f t="shared" si="125"/>
        <v/>
      </c>
      <c r="BF59" s="18" t="str">
        <f t="shared" si="125"/>
        <v/>
      </c>
      <c r="BG59" s="18" t="str">
        <f t="shared" si="125"/>
        <v/>
      </c>
      <c r="BH59" s="18" t="str">
        <f t="shared" si="125"/>
        <v/>
      </c>
      <c r="BI59" s="18" t="str">
        <f t="shared" si="125"/>
        <v/>
      </c>
      <c r="BJ59" s="18" t="str">
        <f t="shared" si="125"/>
        <v/>
      </c>
      <c r="BK59" s="18" t="str">
        <f t="shared" si="119"/>
        <v/>
      </c>
      <c r="BL59" s="18" t="str">
        <f t="shared" si="119"/>
        <v/>
      </c>
      <c r="BM59" s="18" t="str">
        <f t="shared" si="119"/>
        <v/>
      </c>
      <c r="BN59" s="8"/>
      <c r="BO59" s="8"/>
      <c r="BP59" s="8"/>
      <c r="BQ59" s="8"/>
      <c r="BR59" s="8"/>
      <c r="BS59" s="8"/>
    </row>
    <row r="60" spans="1:71" hidden="1" x14ac:dyDescent="0.2">
      <c r="A60" s="44"/>
      <c r="B60" s="32"/>
      <c r="C60" s="33"/>
      <c r="D60" s="53"/>
      <c r="E60" s="34"/>
      <c r="F60" s="34"/>
      <c r="G60" s="34"/>
      <c r="H60" s="34">
        <f t="shared" si="105"/>
        <v>0</v>
      </c>
      <c r="I60" s="35">
        <f t="shared" si="106"/>
        <v>0</v>
      </c>
      <c r="J60" s="36"/>
      <c r="K60" s="18">
        <f t="shared" si="126"/>
        <v>0</v>
      </c>
      <c r="L60" s="35">
        <f t="shared" si="127"/>
        <v>0</v>
      </c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8"/>
      <c r="AD60" s="6">
        <f t="shared" si="128"/>
        <v>0</v>
      </c>
      <c r="AE60" s="6">
        <f t="shared" si="129"/>
        <v>0</v>
      </c>
      <c r="AF60" s="6">
        <f t="shared" si="130"/>
        <v>0</v>
      </c>
      <c r="AG60" s="6">
        <f t="shared" si="131"/>
        <v>0</v>
      </c>
      <c r="AH60" s="6">
        <f t="shared" si="132"/>
        <v>0</v>
      </c>
      <c r="AI60" s="6">
        <f t="shared" si="133"/>
        <v>0</v>
      </c>
      <c r="AJ60" s="6">
        <f t="shared" si="134"/>
        <v>0</v>
      </c>
      <c r="AK60" s="6">
        <f t="shared" si="135"/>
        <v>0</v>
      </c>
      <c r="AL60" s="6">
        <f t="shared" si="136"/>
        <v>0</v>
      </c>
      <c r="AM60" s="6">
        <f t="shared" si="137"/>
        <v>0</v>
      </c>
      <c r="AN60" s="8"/>
      <c r="AO60" s="6" t="str">
        <f t="shared" si="138"/>
        <v/>
      </c>
      <c r="AP60" s="8"/>
      <c r="AQ60" s="6">
        <f>IF(H60&gt;0,LOOKUP(C60,'counts-girls'!A$1:A$16,'counts-girls'!C$1:C$16),0)</f>
        <v>0</v>
      </c>
      <c r="AR60" s="6">
        <f t="shared" si="139"/>
        <v>0</v>
      </c>
      <c r="AS60" s="6">
        <f t="shared" si="140"/>
        <v>0</v>
      </c>
      <c r="AT60" s="6">
        <f t="shared" si="141"/>
        <v>0</v>
      </c>
      <c r="AU60" s="6">
        <f t="shared" si="142"/>
        <v>0</v>
      </c>
      <c r="AV60" s="6">
        <f t="shared" si="124"/>
        <v>0</v>
      </c>
      <c r="AW60" s="8"/>
      <c r="AX60" s="18" t="str">
        <f t="shared" si="125"/>
        <v/>
      </c>
      <c r="AY60" s="18" t="str">
        <f t="shared" si="125"/>
        <v/>
      </c>
      <c r="AZ60" s="18" t="str">
        <f t="shared" si="125"/>
        <v/>
      </c>
      <c r="BA60" s="18" t="str">
        <f t="shared" si="125"/>
        <v/>
      </c>
      <c r="BB60" s="18" t="str">
        <f t="shared" si="125"/>
        <v/>
      </c>
      <c r="BC60" s="18" t="str">
        <f t="shared" si="125"/>
        <v/>
      </c>
      <c r="BD60" s="18" t="str">
        <f t="shared" si="125"/>
        <v/>
      </c>
      <c r="BE60" s="18" t="str">
        <f t="shared" si="125"/>
        <v/>
      </c>
      <c r="BF60" s="18" t="str">
        <f t="shared" si="125"/>
        <v/>
      </c>
      <c r="BG60" s="18" t="str">
        <f t="shared" si="125"/>
        <v/>
      </c>
      <c r="BH60" s="18" t="str">
        <f t="shared" si="125"/>
        <v/>
      </c>
      <c r="BI60" s="18" t="str">
        <f t="shared" si="125"/>
        <v/>
      </c>
      <c r="BJ60" s="18" t="str">
        <f t="shared" si="125"/>
        <v/>
      </c>
      <c r="BK60" s="18" t="str">
        <f t="shared" si="119"/>
        <v/>
      </c>
      <c r="BL60" s="18" t="str">
        <f t="shared" si="119"/>
        <v/>
      </c>
      <c r="BM60" s="18" t="str">
        <f t="shared" si="119"/>
        <v/>
      </c>
      <c r="BN60" s="8"/>
      <c r="BO60" s="8"/>
      <c r="BP60" s="8"/>
      <c r="BQ60" s="8"/>
      <c r="BR60" s="8"/>
      <c r="BS60" s="8"/>
    </row>
    <row r="61" spans="1:71" hidden="1" x14ac:dyDescent="0.2">
      <c r="A61" s="8"/>
      <c r="B61" s="32"/>
      <c r="C61" s="33"/>
      <c r="D61" s="53"/>
      <c r="E61" s="34"/>
      <c r="F61" s="34"/>
      <c r="G61" s="34"/>
      <c r="H61" s="34">
        <f t="shared" ref="H61:H66" si="143">SUM(E61:G61)</f>
        <v>0</v>
      </c>
      <c r="I61" s="35">
        <f t="shared" si="106"/>
        <v>0</v>
      </c>
      <c r="J61" s="36"/>
      <c r="K61" s="18">
        <f t="shared" si="126"/>
        <v>0</v>
      </c>
      <c r="L61" s="35">
        <f t="shared" si="127"/>
        <v>0</v>
      </c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8"/>
      <c r="AD61" s="6">
        <f t="shared" ref="AD61:AD76" si="144">IF(H61&gt;0,IF(H61&gt;=$J$57,1,AE61),0)</f>
        <v>0</v>
      </c>
      <c r="AE61" s="6">
        <f t="shared" ref="AE61:AE76" si="145">IF(H61&gt;0,IF(H61&gt;=$J$56,2,AF61),0)</f>
        <v>0</v>
      </c>
      <c r="AF61" s="6">
        <f t="shared" ref="AF61:AF76" si="146">IF(H61&gt;0,IF(H61&gt;=$J$55,3,AG61),0)</f>
        <v>0</v>
      </c>
      <c r="AG61" s="6">
        <f t="shared" ref="AG61:AG76" si="147">IF(H61&gt;0,IF(H61&gt;=$J$54,5,AH61),0)</f>
        <v>0</v>
      </c>
      <c r="AH61" s="6">
        <f t="shared" ref="AH61:AH76" si="148">IF(H61&gt;0,IF(H61&gt;=$J$53,7,0),0)</f>
        <v>0</v>
      </c>
      <c r="AI61" s="6">
        <f t="shared" ref="AI61:AI76" si="149">IF(L61=7,1,AJ61)</f>
        <v>0</v>
      </c>
      <c r="AJ61" s="6">
        <f t="shared" ref="AJ61:AJ76" si="150">IF(L61=5,2,AK61)</f>
        <v>0</v>
      </c>
      <c r="AK61" s="6">
        <f t="shared" ref="AK61:AK76" si="151">IF(L61=3,3,AL61)</f>
        <v>0</v>
      </c>
      <c r="AL61" s="6">
        <f t="shared" ref="AL61:AL76" si="152">IF(L61=2,4,AM61)</f>
        <v>0</v>
      </c>
      <c r="AM61" s="6">
        <f t="shared" ref="AM61:AM76" si="153">IF(L61=1,5,0)</f>
        <v>0</v>
      </c>
      <c r="AN61" s="8"/>
      <c r="AO61" s="6" t="str">
        <f t="shared" ref="AO61:AO76" si="154">IF(A61="*",H61,"")</f>
        <v/>
      </c>
      <c r="AP61" s="8"/>
      <c r="AQ61" s="6">
        <f>IF(H61&gt;0,LOOKUP(C61,'counts-girls'!A$1:A$16,'counts-girls'!C$1:C$16),0)</f>
        <v>0</v>
      </c>
      <c r="AR61" s="6">
        <f t="shared" ref="AR61:AR76" si="155">IF($A61="*",IF($H61&gt;0,IF($H61&gt;=$AP$57,1,AS61),0),0)</f>
        <v>0</v>
      </c>
      <c r="AS61" s="6">
        <f t="shared" ref="AS61:AS76" si="156">IF($A61="*",IF($H61&gt;0,IF($H61&gt;=$AP$56,2,AT61),0),0)</f>
        <v>0</v>
      </c>
      <c r="AT61" s="6">
        <f t="shared" ref="AT61:AT76" si="157">IF($A61="*",IF($H61&gt;0,IF($H61&gt;=$AP$55,3,AU61),0),0)</f>
        <v>0</v>
      </c>
      <c r="AU61" s="6">
        <f t="shared" ref="AU61:AU76" si="158">IF($A61="*",IF($H61&gt;0,IF($H61&gt;=$AP$54,5,AV61),0),0)</f>
        <v>0</v>
      </c>
      <c r="AV61" s="6">
        <f t="shared" si="124"/>
        <v>0</v>
      </c>
      <c r="AW61" s="8"/>
      <c r="AX61" s="18" t="str">
        <f t="shared" si="125"/>
        <v/>
      </c>
      <c r="AY61" s="18" t="str">
        <f t="shared" si="125"/>
        <v/>
      </c>
      <c r="AZ61" s="18" t="str">
        <f t="shared" si="125"/>
        <v/>
      </c>
      <c r="BA61" s="18" t="str">
        <f t="shared" si="125"/>
        <v/>
      </c>
      <c r="BB61" s="18" t="str">
        <f t="shared" si="125"/>
        <v/>
      </c>
      <c r="BC61" s="18" t="str">
        <f t="shared" si="125"/>
        <v/>
      </c>
      <c r="BD61" s="18" t="str">
        <f t="shared" si="125"/>
        <v/>
      </c>
      <c r="BE61" s="18" t="str">
        <f t="shared" si="125"/>
        <v/>
      </c>
      <c r="BF61" s="18" t="str">
        <f t="shared" si="125"/>
        <v/>
      </c>
      <c r="BG61" s="18" t="str">
        <f t="shared" si="125"/>
        <v/>
      </c>
      <c r="BH61" s="18" t="str">
        <f t="shared" si="125"/>
        <v/>
      </c>
      <c r="BI61" s="18" t="str">
        <f t="shared" si="125"/>
        <v/>
      </c>
      <c r="BJ61" s="18" t="str">
        <f t="shared" si="125"/>
        <v/>
      </c>
      <c r="BK61" s="18" t="str">
        <f t="shared" si="119"/>
        <v/>
      </c>
      <c r="BL61" s="18" t="str">
        <f t="shared" si="119"/>
        <v/>
      </c>
      <c r="BM61" s="18" t="str">
        <f t="shared" si="119"/>
        <v/>
      </c>
      <c r="BN61" s="8"/>
      <c r="BO61" s="8"/>
      <c r="BP61" s="8"/>
      <c r="BQ61" s="8"/>
      <c r="BR61" s="8"/>
      <c r="BS61" s="8"/>
    </row>
    <row r="62" spans="1:71" hidden="1" x14ac:dyDescent="0.2">
      <c r="A62" s="44"/>
      <c r="B62" s="32"/>
      <c r="C62" s="33"/>
      <c r="D62" s="53"/>
      <c r="E62" s="34"/>
      <c r="F62" s="34"/>
      <c r="G62" s="34"/>
      <c r="H62" s="34">
        <f t="shared" si="143"/>
        <v>0</v>
      </c>
      <c r="I62" s="35">
        <f t="shared" si="106"/>
        <v>0</v>
      </c>
      <c r="J62" s="36"/>
      <c r="K62" s="18">
        <f t="shared" si="126"/>
        <v>0</v>
      </c>
      <c r="L62" s="35">
        <f t="shared" si="127"/>
        <v>0</v>
      </c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8"/>
      <c r="AD62" s="6">
        <f t="shared" si="144"/>
        <v>0</v>
      </c>
      <c r="AE62" s="6">
        <f t="shared" si="145"/>
        <v>0</v>
      </c>
      <c r="AF62" s="6">
        <f t="shared" si="146"/>
        <v>0</v>
      </c>
      <c r="AG62" s="6">
        <f t="shared" si="147"/>
        <v>0</v>
      </c>
      <c r="AH62" s="6">
        <f t="shared" si="148"/>
        <v>0</v>
      </c>
      <c r="AI62" s="6">
        <f t="shared" si="149"/>
        <v>0</v>
      </c>
      <c r="AJ62" s="6">
        <f t="shared" si="150"/>
        <v>0</v>
      </c>
      <c r="AK62" s="6">
        <f t="shared" si="151"/>
        <v>0</v>
      </c>
      <c r="AL62" s="6">
        <f t="shared" si="152"/>
        <v>0</v>
      </c>
      <c r="AM62" s="6">
        <f t="shared" si="153"/>
        <v>0</v>
      </c>
      <c r="AN62" s="8"/>
      <c r="AO62" s="6" t="str">
        <f t="shared" si="154"/>
        <v/>
      </c>
      <c r="AP62" s="8"/>
      <c r="AQ62" s="6">
        <f>IF(H62&gt;0,LOOKUP(C62,'counts-girls'!A$1:A$16,'counts-girls'!C$1:C$16),0)</f>
        <v>0</v>
      </c>
      <c r="AR62" s="6">
        <f t="shared" si="155"/>
        <v>0</v>
      </c>
      <c r="AS62" s="6">
        <f t="shared" si="156"/>
        <v>0</v>
      </c>
      <c r="AT62" s="6">
        <f t="shared" si="157"/>
        <v>0</v>
      </c>
      <c r="AU62" s="6">
        <f t="shared" si="158"/>
        <v>0</v>
      </c>
      <c r="AV62" s="6">
        <f t="shared" si="124"/>
        <v>0</v>
      </c>
      <c r="AW62" s="8"/>
      <c r="AX62" s="18" t="str">
        <f t="shared" si="125"/>
        <v/>
      </c>
      <c r="AY62" s="18" t="str">
        <f t="shared" si="125"/>
        <v/>
      </c>
      <c r="AZ62" s="18" t="str">
        <f t="shared" si="125"/>
        <v/>
      </c>
      <c r="BA62" s="18" t="str">
        <f t="shared" si="125"/>
        <v/>
      </c>
      <c r="BB62" s="18" t="str">
        <f t="shared" si="125"/>
        <v/>
      </c>
      <c r="BC62" s="18" t="str">
        <f t="shared" si="125"/>
        <v/>
      </c>
      <c r="BD62" s="18" t="str">
        <f t="shared" si="125"/>
        <v/>
      </c>
      <c r="BE62" s="18" t="str">
        <f t="shared" si="125"/>
        <v/>
      </c>
      <c r="BF62" s="18" t="str">
        <f t="shared" si="125"/>
        <v/>
      </c>
      <c r="BG62" s="18" t="str">
        <f t="shared" si="125"/>
        <v/>
      </c>
      <c r="BH62" s="18" t="str">
        <f t="shared" si="125"/>
        <v/>
      </c>
      <c r="BI62" s="18" t="str">
        <f t="shared" si="125"/>
        <v/>
      </c>
      <c r="BJ62" s="18" t="str">
        <f t="shared" si="125"/>
        <v/>
      </c>
      <c r="BK62" s="18" t="str">
        <f t="shared" si="119"/>
        <v/>
      </c>
      <c r="BL62" s="18" t="str">
        <f t="shared" si="119"/>
        <v/>
      </c>
      <c r="BM62" s="18" t="str">
        <f t="shared" si="119"/>
        <v/>
      </c>
      <c r="BN62" s="8"/>
      <c r="BO62" s="8"/>
      <c r="BP62" s="8"/>
      <c r="BQ62" s="8"/>
      <c r="BR62" s="8"/>
      <c r="BS62" s="8"/>
    </row>
    <row r="63" spans="1:71" hidden="1" x14ac:dyDescent="0.2">
      <c r="A63" s="44"/>
      <c r="B63" s="32"/>
      <c r="C63" s="33"/>
      <c r="D63" s="53"/>
      <c r="E63" s="34"/>
      <c r="F63" s="34"/>
      <c r="G63" s="34"/>
      <c r="H63" s="34">
        <f t="shared" si="143"/>
        <v>0</v>
      </c>
      <c r="I63" s="35">
        <f t="shared" si="106"/>
        <v>0</v>
      </c>
      <c r="J63" s="36"/>
      <c r="K63" s="18">
        <f t="shared" si="126"/>
        <v>0</v>
      </c>
      <c r="L63" s="35">
        <f t="shared" si="127"/>
        <v>0</v>
      </c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8"/>
      <c r="AD63" s="6">
        <f t="shared" si="144"/>
        <v>0</v>
      </c>
      <c r="AE63" s="6">
        <f t="shared" si="145"/>
        <v>0</v>
      </c>
      <c r="AF63" s="6">
        <f t="shared" si="146"/>
        <v>0</v>
      </c>
      <c r="AG63" s="6">
        <f t="shared" si="147"/>
        <v>0</v>
      </c>
      <c r="AH63" s="6">
        <f t="shared" si="148"/>
        <v>0</v>
      </c>
      <c r="AI63" s="6">
        <f t="shared" si="149"/>
        <v>0</v>
      </c>
      <c r="AJ63" s="6">
        <f t="shared" si="150"/>
        <v>0</v>
      </c>
      <c r="AK63" s="6">
        <f t="shared" si="151"/>
        <v>0</v>
      </c>
      <c r="AL63" s="6">
        <f t="shared" si="152"/>
        <v>0</v>
      </c>
      <c r="AM63" s="6">
        <f t="shared" si="153"/>
        <v>0</v>
      </c>
      <c r="AN63" s="8"/>
      <c r="AO63" s="6" t="str">
        <f t="shared" si="154"/>
        <v/>
      </c>
      <c r="AP63" s="8"/>
      <c r="AQ63" s="6">
        <f>IF(H63&gt;0,LOOKUP(C63,'counts-girls'!A$1:A$16,'counts-girls'!C$1:C$16),0)</f>
        <v>0</v>
      </c>
      <c r="AR63" s="6">
        <f t="shared" si="155"/>
        <v>0</v>
      </c>
      <c r="AS63" s="6">
        <f t="shared" si="156"/>
        <v>0</v>
      </c>
      <c r="AT63" s="6">
        <f t="shared" si="157"/>
        <v>0</v>
      </c>
      <c r="AU63" s="6">
        <f t="shared" si="158"/>
        <v>0</v>
      </c>
      <c r="AV63" s="6">
        <f t="shared" si="124"/>
        <v>0</v>
      </c>
      <c r="AW63" s="8"/>
      <c r="AX63" s="18" t="str">
        <f t="shared" si="125"/>
        <v/>
      </c>
      <c r="AY63" s="18" t="str">
        <f t="shared" si="125"/>
        <v/>
      </c>
      <c r="AZ63" s="18" t="str">
        <f t="shared" si="125"/>
        <v/>
      </c>
      <c r="BA63" s="18" t="str">
        <f t="shared" si="125"/>
        <v/>
      </c>
      <c r="BB63" s="18" t="str">
        <f t="shared" si="125"/>
        <v/>
      </c>
      <c r="BC63" s="18" t="str">
        <f t="shared" si="125"/>
        <v/>
      </c>
      <c r="BD63" s="18" t="str">
        <f t="shared" si="125"/>
        <v/>
      </c>
      <c r="BE63" s="18" t="str">
        <f t="shared" si="125"/>
        <v/>
      </c>
      <c r="BF63" s="18" t="str">
        <f t="shared" si="125"/>
        <v/>
      </c>
      <c r="BG63" s="18" t="str">
        <f t="shared" si="125"/>
        <v/>
      </c>
      <c r="BH63" s="18" t="str">
        <f t="shared" si="125"/>
        <v/>
      </c>
      <c r="BI63" s="18" t="str">
        <f t="shared" si="125"/>
        <v/>
      </c>
      <c r="BJ63" s="18" t="str">
        <f t="shared" si="125"/>
        <v/>
      </c>
      <c r="BK63" s="18" t="str">
        <f t="shared" si="119"/>
        <v/>
      </c>
      <c r="BL63" s="18" t="str">
        <f t="shared" si="119"/>
        <v/>
      </c>
      <c r="BM63" s="18" t="str">
        <f t="shared" si="119"/>
        <v/>
      </c>
      <c r="BN63" s="8"/>
      <c r="BO63" s="8"/>
      <c r="BP63" s="8"/>
      <c r="BQ63" s="8"/>
      <c r="BR63" s="8"/>
      <c r="BS63" s="8"/>
    </row>
    <row r="64" spans="1:71" hidden="1" x14ac:dyDescent="0.2">
      <c r="A64" s="44"/>
      <c r="B64" s="32"/>
      <c r="C64" s="33"/>
      <c r="D64" s="53"/>
      <c r="E64" s="34"/>
      <c r="F64" s="34"/>
      <c r="G64" s="34"/>
      <c r="H64" s="34">
        <f t="shared" si="143"/>
        <v>0</v>
      </c>
      <c r="I64" s="35">
        <f t="shared" si="106"/>
        <v>0</v>
      </c>
      <c r="J64" s="36"/>
      <c r="K64" s="18">
        <f t="shared" si="126"/>
        <v>0</v>
      </c>
      <c r="L64" s="35">
        <f t="shared" si="127"/>
        <v>0</v>
      </c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8"/>
      <c r="AD64" s="6">
        <f t="shared" si="144"/>
        <v>0</v>
      </c>
      <c r="AE64" s="6">
        <f t="shared" si="145"/>
        <v>0</v>
      </c>
      <c r="AF64" s="6">
        <f t="shared" si="146"/>
        <v>0</v>
      </c>
      <c r="AG64" s="6">
        <f t="shared" si="147"/>
        <v>0</v>
      </c>
      <c r="AH64" s="6">
        <f t="shared" si="148"/>
        <v>0</v>
      </c>
      <c r="AI64" s="6">
        <f t="shared" si="149"/>
        <v>0</v>
      </c>
      <c r="AJ64" s="6">
        <f t="shared" si="150"/>
        <v>0</v>
      </c>
      <c r="AK64" s="6">
        <f t="shared" si="151"/>
        <v>0</v>
      </c>
      <c r="AL64" s="6">
        <f t="shared" si="152"/>
        <v>0</v>
      </c>
      <c r="AM64" s="6">
        <f t="shared" si="153"/>
        <v>0</v>
      </c>
      <c r="AN64" s="8"/>
      <c r="AO64" s="6" t="str">
        <f t="shared" si="154"/>
        <v/>
      </c>
      <c r="AP64" s="8"/>
      <c r="AQ64" s="6">
        <f>IF(H64&gt;0,LOOKUP(C64,'counts-girls'!A$1:A$16,'counts-girls'!C$1:C$16),0)</f>
        <v>0</v>
      </c>
      <c r="AR64" s="6">
        <f t="shared" si="155"/>
        <v>0</v>
      </c>
      <c r="AS64" s="6">
        <f t="shared" si="156"/>
        <v>0</v>
      </c>
      <c r="AT64" s="6">
        <f t="shared" si="157"/>
        <v>0</v>
      </c>
      <c r="AU64" s="6">
        <f t="shared" si="158"/>
        <v>0</v>
      </c>
      <c r="AV64" s="6">
        <f t="shared" si="124"/>
        <v>0</v>
      </c>
      <c r="AW64" s="8"/>
      <c r="AX64" s="18" t="str">
        <f t="shared" si="125"/>
        <v/>
      </c>
      <c r="AY64" s="18" t="str">
        <f t="shared" si="125"/>
        <v/>
      </c>
      <c r="AZ64" s="18" t="str">
        <f t="shared" si="125"/>
        <v/>
      </c>
      <c r="BA64" s="18" t="str">
        <f t="shared" si="125"/>
        <v/>
      </c>
      <c r="BB64" s="18" t="str">
        <f t="shared" si="125"/>
        <v/>
      </c>
      <c r="BC64" s="18" t="str">
        <f t="shared" si="125"/>
        <v/>
      </c>
      <c r="BD64" s="18" t="str">
        <f t="shared" si="125"/>
        <v/>
      </c>
      <c r="BE64" s="18" t="str">
        <f t="shared" si="125"/>
        <v/>
      </c>
      <c r="BF64" s="18" t="str">
        <f t="shared" si="125"/>
        <v/>
      </c>
      <c r="BG64" s="18" t="str">
        <f t="shared" si="125"/>
        <v/>
      </c>
      <c r="BH64" s="18" t="str">
        <f t="shared" si="125"/>
        <v/>
      </c>
      <c r="BI64" s="18" t="str">
        <f t="shared" si="125"/>
        <v/>
      </c>
      <c r="BJ64" s="18" t="str">
        <f t="shared" si="125"/>
        <v/>
      </c>
      <c r="BK64" s="18" t="str">
        <f t="shared" si="119"/>
        <v/>
      </c>
      <c r="BL64" s="18" t="str">
        <f t="shared" si="119"/>
        <v/>
      </c>
      <c r="BM64" s="18" t="str">
        <f t="shared" si="119"/>
        <v/>
      </c>
      <c r="BN64" s="8"/>
      <c r="BO64" s="8"/>
      <c r="BP64" s="8"/>
      <c r="BQ64" s="8"/>
      <c r="BR64" s="8"/>
      <c r="BS64" s="8"/>
    </row>
    <row r="65" spans="1:71" hidden="1" x14ac:dyDescent="0.2">
      <c r="A65" s="8"/>
      <c r="B65" s="32"/>
      <c r="C65" s="33"/>
      <c r="D65" s="53"/>
      <c r="E65" s="34"/>
      <c r="F65" s="34"/>
      <c r="G65" s="34"/>
      <c r="H65" s="34">
        <f t="shared" si="143"/>
        <v>0</v>
      </c>
      <c r="I65" s="35">
        <f t="shared" si="106"/>
        <v>0</v>
      </c>
      <c r="J65" s="36"/>
      <c r="K65" s="18">
        <f t="shared" si="126"/>
        <v>0</v>
      </c>
      <c r="L65" s="35">
        <f t="shared" si="127"/>
        <v>0</v>
      </c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8"/>
      <c r="AD65" s="6">
        <f t="shared" si="144"/>
        <v>0</v>
      </c>
      <c r="AE65" s="6">
        <f t="shared" si="145"/>
        <v>0</v>
      </c>
      <c r="AF65" s="6">
        <f t="shared" si="146"/>
        <v>0</v>
      </c>
      <c r="AG65" s="6">
        <f t="shared" si="147"/>
        <v>0</v>
      </c>
      <c r="AH65" s="6">
        <f t="shared" si="148"/>
        <v>0</v>
      </c>
      <c r="AI65" s="6">
        <f t="shared" si="149"/>
        <v>0</v>
      </c>
      <c r="AJ65" s="6">
        <f t="shared" si="150"/>
        <v>0</v>
      </c>
      <c r="AK65" s="6">
        <f t="shared" si="151"/>
        <v>0</v>
      </c>
      <c r="AL65" s="6">
        <f t="shared" si="152"/>
        <v>0</v>
      </c>
      <c r="AM65" s="6">
        <f t="shared" si="153"/>
        <v>0</v>
      </c>
      <c r="AN65" s="8"/>
      <c r="AO65" s="6" t="str">
        <f t="shared" si="154"/>
        <v/>
      </c>
      <c r="AP65" s="8"/>
      <c r="AQ65" s="6">
        <f>IF(H65&gt;0,LOOKUP(C65,'counts-girls'!A$1:A$16,'counts-girls'!C$1:C$16),0)</f>
        <v>0</v>
      </c>
      <c r="AR65" s="6">
        <f t="shared" si="155"/>
        <v>0</v>
      </c>
      <c r="AS65" s="6">
        <f t="shared" si="156"/>
        <v>0</v>
      </c>
      <c r="AT65" s="6">
        <f t="shared" si="157"/>
        <v>0</v>
      </c>
      <c r="AU65" s="6">
        <f t="shared" si="158"/>
        <v>0</v>
      </c>
      <c r="AV65" s="6">
        <f t="shared" si="124"/>
        <v>0</v>
      </c>
      <c r="AW65" s="8"/>
      <c r="AX65" s="18" t="str">
        <f t="shared" si="125"/>
        <v/>
      </c>
      <c r="AY65" s="18" t="str">
        <f t="shared" si="125"/>
        <v/>
      </c>
      <c r="AZ65" s="18" t="str">
        <f t="shared" si="125"/>
        <v/>
      </c>
      <c r="BA65" s="18" t="str">
        <f t="shared" si="125"/>
        <v/>
      </c>
      <c r="BB65" s="18" t="str">
        <f t="shared" si="125"/>
        <v/>
      </c>
      <c r="BC65" s="18" t="str">
        <f t="shared" si="125"/>
        <v/>
      </c>
      <c r="BD65" s="18" t="str">
        <f t="shared" si="125"/>
        <v/>
      </c>
      <c r="BE65" s="18" t="str">
        <f t="shared" si="125"/>
        <v/>
      </c>
      <c r="BF65" s="18" t="str">
        <f t="shared" si="125"/>
        <v/>
      </c>
      <c r="BG65" s="18" t="str">
        <f t="shared" si="125"/>
        <v/>
      </c>
      <c r="BH65" s="18" t="str">
        <f t="shared" si="125"/>
        <v/>
      </c>
      <c r="BI65" s="18" t="str">
        <f t="shared" si="125"/>
        <v/>
      </c>
      <c r="BJ65" s="18" t="str">
        <f t="shared" si="125"/>
        <v/>
      </c>
      <c r="BK65" s="18" t="str">
        <f t="shared" si="119"/>
        <v/>
      </c>
      <c r="BL65" s="18" t="str">
        <f t="shared" si="119"/>
        <v/>
      </c>
      <c r="BM65" s="18" t="str">
        <f t="shared" si="119"/>
        <v/>
      </c>
      <c r="BN65" s="8"/>
      <c r="BO65" s="8"/>
      <c r="BP65" s="8"/>
      <c r="BQ65" s="8"/>
      <c r="BR65" s="8"/>
      <c r="BS65" s="8"/>
    </row>
    <row r="66" spans="1:71" hidden="1" x14ac:dyDescent="0.2">
      <c r="A66" s="8"/>
      <c r="B66" s="32"/>
      <c r="C66" s="33"/>
      <c r="D66" s="53"/>
      <c r="E66" s="34"/>
      <c r="F66" s="34"/>
      <c r="G66" s="34"/>
      <c r="H66" s="34">
        <f t="shared" si="143"/>
        <v>0</v>
      </c>
      <c r="I66" s="35">
        <f t="shared" si="106"/>
        <v>0</v>
      </c>
      <c r="J66" s="36"/>
      <c r="K66" s="18">
        <f t="shared" si="126"/>
        <v>0</v>
      </c>
      <c r="L66" s="35">
        <f t="shared" si="127"/>
        <v>0</v>
      </c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8"/>
      <c r="AD66" s="6">
        <f t="shared" si="144"/>
        <v>0</v>
      </c>
      <c r="AE66" s="6">
        <f t="shared" si="145"/>
        <v>0</v>
      </c>
      <c r="AF66" s="6">
        <f t="shared" si="146"/>
        <v>0</v>
      </c>
      <c r="AG66" s="6">
        <f t="shared" si="147"/>
        <v>0</v>
      </c>
      <c r="AH66" s="6">
        <f t="shared" si="148"/>
        <v>0</v>
      </c>
      <c r="AI66" s="6">
        <f t="shared" si="149"/>
        <v>0</v>
      </c>
      <c r="AJ66" s="6">
        <f t="shared" si="150"/>
        <v>0</v>
      </c>
      <c r="AK66" s="6">
        <f t="shared" si="151"/>
        <v>0</v>
      </c>
      <c r="AL66" s="6">
        <f t="shared" si="152"/>
        <v>0</v>
      </c>
      <c r="AM66" s="6">
        <f t="shared" si="153"/>
        <v>0</v>
      </c>
      <c r="AN66" s="8"/>
      <c r="AO66" s="6" t="str">
        <f t="shared" si="154"/>
        <v/>
      </c>
      <c r="AP66" s="8"/>
      <c r="AQ66" s="6">
        <f>IF(H66&gt;0,LOOKUP(C66,'counts-girls'!A$1:A$16,'counts-girls'!C$1:C$16),0)</f>
        <v>0</v>
      </c>
      <c r="AR66" s="6">
        <f t="shared" si="155"/>
        <v>0</v>
      </c>
      <c r="AS66" s="6">
        <f t="shared" si="156"/>
        <v>0</v>
      </c>
      <c r="AT66" s="6">
        <f t="shared" si="157"/>
        <v>0</v>
      </c>
      <c r="AU66" s="6">
        <f t="shared" si="158"/>
        <v>0</v>
      </c>
      <c r="AV66" s="6">
        <f t="shared" si="124"/>
        <v>0</v>
      </c>
      <c r="AW66" s="8"/>
      <c r="AX66" s="18" t="str">
        <f t="shared" si="125"/>
        <v/>
      </c>
      <c r="AY66" s="18" t="str">
        <f t="shared" si="125"/>
        <v/>
      </c>
      <c r="AZ66" s="18" t="str">
        <f t="shared" si="125"/>
        <v/>
      </c>
      <c r="BA66" s="18" t="str">
        <f t="shared" si="125"/>
        <v/>
      </c>
      <c r="BB66" s="18" t="str">
        <f t="shared" si="125"/>
        <v/>
      </c>
      <c r="BC66" s="18" t="str">
        <f t="shared" si="125"/>
        <v/>
      </c>
      <c r="BD66" s="18" t="str">
        <f t="shared" si="125"/>
        <v/>
      </c>
      <c r="BE66" s="18" t="str">
        <f t="shared" si="125"/>
        <v/>
      </c>
      <c r="BF66" s="18" t="str">
        <f t="shared" si="125"/>
        <v/>
      </c>
      <c r="BG66" s="18" t="str">
        <f t="shared" si="125"/>
        <v/>
      </c>
      <c r="BH66" s="18" t="str">
        <f t="shared" si="125"/>
        <v/>
      </c>
      <c r="BI66" s="18" t="str">
        <f t="shared" si="125"/>
        <v/>
      </c>
      <c r="BJ66" s="18" t="str">
        <f t="shared" si="125"/>
        <v/>
      </c>
      <c r="BK66" s="18" t="str">
        <f t="shared" si="119"/>
        <v/>
      </c>
      <c r="BL66" s="18" t="str">
        <f t="shared" si="119"/>
        <v/>
      </c>
      <c r="BM66" s="18" t="str">
        <f t="shared" si="119"/>
        <v/>
      </c>
      <c r="BN66" s="8"/>
      <c r="BO66" s="8"/>
      <c r="BP66" s="8"/>
      <c r="BQ66" s="8"/>
      <c r="BR66" s="8"/>
      <c r="BS66" s="8"/>
    </row>
    <row r="67" spans="1:71" hidden="1" x14ac:dyDescent="0.2">
      <c r="A67" s="8"/>
      <c r="B67" s="32"/>
      <c r="C67" s="33"/>
      <c r="D67" s="53"/>
      <c r="E67" s="34"/>
      <c r="F67" s="34"/>
      <c r="G67" s="34"/>
      <c r="H67" s="34">
        <f t="shared" ref="H67" si="159">SUM(E67:G67)</f>
        <v>0</v>
      </c>
      <c r="I67" s="35">
        <f t="shared" si="106"/>
        <v>0</v>
      </c>
      <c r="J67" s="36"/>
      <c r="K67" s="18">
        <f t="shared" si="107"/>
        <v>0</v>
      </c>
      <c r="L67" s="35">
        <f>MAX(AD67:AH67)</f>
        <v>0</v>
      </c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8"/>
      <c r="AD67" s="6">
        <f t="shared" si="144"/>
        <v>0</v>
      </c>
      <c r="AE67" s="6">
        <f t="shared" si="145"/>
        <v>0</v>
      </c>
      <c r="AF67" s="6">
        <f t="shared" si="146"/>
        <v>0</v>
      </c>
      <c r="AG67" s="6">
        <f t="shared" si="147"/>
        <v>0</v>
      </c>
      <c r="AH67" s="6">
        <f t="shared" si="148"/>
        <v>0</v>
      </c>
      <c r="AI67" s="6">
        <f t="shared" si="149"/>
        <v>0</v>
      </c>
      <c r="AJ67" s="6">
        <f t="shared" si="150"/>
        <v>0</v>
      </c>
      <c r="AK67" s="6">
        <f t="shared" si="151"/>
        <v>0</v>
      </c>
      <c r="AL67" s="6">
        <f t="shared" si="152"/>
        <v>0</v>
      </c>
      <c r="AM67" s="6">
        <f t="shared" si="153"/>
        <v>0</v>
      </c>
      <c r="AN67" s="8"/>
      <c r="AO67" s="6" t="str">
        <f t="shared" si="154"/>
        <v/>
      </c>
      <c r="AP67" s="8"/>
      <c r="AQ67" s="6">
        <f>IF(H67&gt;0,LOOKUP(C67,'counts-girls'!A$1:A$16,'counts-girls'!C$1:C$16),0)</f>
        <v>0</v>
      </c>
      <c r="AR67" s="6">
        <f t="shared" si="155"/>
        <v>0</v>
      </c>
      <c r="AS67" s="6">
        <f t="shared" si="156"/>
        <v>0</v>
      </c>
      <c r="AT67" s="6">
        <f t="shared" si="157"/>
        <v>0</v>
      </c>
      <c r="AU67" s="6">
        <f t="shared" si="158"/>
        <v>0</v>
      </c>
      <c r="AV67" s="6">
        <f t="shared" si="124"/>
        <v>0</v>
      </c>
      <c r="AW67" s="8"/>
      <c r="AX67" s="18" t="str">
        <f t="shared" si="125"/>
        <v/>
      </c>
      <c r="AY67" s="18" t="str">
        <f t="shared" si="125"/>
        <v/>
      </c>
      <c r="AZ67" s="18" t="str">
        <f t="shared" si="125"/>
        <v/>
      </c>
      <c r="BA67" s="18" t="str">
        <f t="shared" si="125"/>
        <v/>
      </c>
      <c r="BB67" s="18" t="str">
        <f t="shared" si="125"/>
        <v/>
      </c>
      <c r="BC67" s="18" t="str">
        <f t="shared" si="125"/>
        <v/>
      </c>
      <c r="BD67" s="18" t="str">
        <f t="shared" si="125"/>
        <v/>
      </c>
      <c r="BE67" s="18" t="str">
        <f t="shared" si="125"/>
        <v/>
      </c>
      <c r="BF67" s="18" t="str">
        <f t="shared" si="125"/>
        <v/>
      </c>
      <c r="BG67" s="18" t="str">
        <f t="shared" si="125"/>
        <v/>
      </c>
      <c r="BH67" s="18" t="str">
        <f t="shared" si="125"/>
        <v/>
      </c>
      <c r="BI67" s="18" t="str">
        <f t="shared" si="125"/>
        <v/>
      </c>
      <c r="BJ67" s="18" t="str">
        <f t="shared" si="125"/>
        <v/>
      </c>
      <c r="BK67" s="18" t="str">
        <f t="shared" si="119"/>
        <v/>
      </c>
      <c r="BL67" s="18" t="str">
        <f t="shared" si="119"/>
        <v/>
      </c>
      <c r="BM67" s="18" t="str">
        <f t="shared" si="119"/>
        <v/>
      </c>
      <c r="BN67" s="8"/>
      <c r="BO67" s="8"/>
      <c r="BP67" s="8"/>
      <c r="BQ67" s="8"/>
      <c r="BR67" s="8"/>
      <c r="BS67" s="8"/>
    </row>
    <row r="68" spans="1:71" hidden="1" x14ac:dyDescent="0.2">
      <c r="A68" s="8"/>
      <c r="B68" s="32"/>
      <c r="C68" s="33"/>
      <c r="D68" s="53"/>
      <c r="E68" s="34"/>
      <c r="F68" s="34"/>
      <c r="G68" s="34"/>
      <c r="H68" s="34">
        <f t="shared" ref="H68:H73" si="160">SUM(E68:G68)</f>
        <v>0</v>
      </c>
      <c r="I68" s="35">
        <f t="shared" si="106"/>
        <v>0</v>
      </c>
      <c r="J68" s="36"/>
      <c r="K68" s="18">
        <f t="shared" ref="K68:K73" si="161">MAX(AI68:AM68)</f>
        <v>0</v>
      </c>
      <c r="L68" s="35">
        <f t="shared" ref="L68:L73" si="162">MAX(AD68:AH68)</f>
        <v>0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8"/>
      <c r="AD68" s="6">
        <f t="shared" si="144"/>
        <v>0</v>
      </c>
      <c r="AE68" s="6">
        <f t="shared" si="145"/>
        <v>0</v>
      </c>
      <c r="AF68" s="6">
        <f t="shared" si="146"/>
        <v>0</v>
      </c>
      <c r="AG68" s="6">
        <f t="shared" si="147"/>
        <v>0</v>
      </c>
      <c r="AH68" s="6">
        <f t="shared" si="148"/>
        <v>0</v>
      </c>
      <c r="AI68" s="6">
        <f t="shared" si="149"/>
        <v>0</v>
      </c>
      <c r="AJ68" s="6">
        <f t="shared" si="150"/>
        <v>0</v>
      </c>
      <c r="AK68" s="6">
        <f t="shared" si="151"/>
        <v>0</v>
      </c>
      <c r="AL68" s="6">
        <f t="shared" si="152"/>
        <v>0</v>
      </c>
      <c r="AM68" s="6">
        <f t="shared" si="153"/>
        <v>0</v>
      </c>
      <c r="AN68" s="8"/>
      <c r="AO68" s="6" t="str">
        <f t="shared" si="154"/>
        <v/>
      </c>
      <c r="AP68" s="8"/>
      <c r="AQ68" s="6">
        <f>IF(H68&gt;0,LOOKUP(C68,'counts-girls'!A$1:A$16,'counts-girls'!C$1:C$16),0)</f>
        <v>0</v>
      </c>
      <c r="AR68" s="6">
        <f t="shared" si="155"/>
        <v>0</v>
      </c>
      <c r="AS68" s="6">
        <f t="shared" si="156"/>
        <v>0</v>
      </c>
      <c r="AT68" s="6">
        <f t="shared" si="157"/>
        <v>0</v>
      </c>
      <c r="AU68" s="6">
        <f t="shared" si="158"/>
        <v>0</v>
      </c>
      <c r="AV68" s="6">
        <f t="shared" si="124"/>
        <v>0</v>
      </c>
      <c r="AW68" s="8"/>
      <c r="AX68" s="18" t="str">
        <f t="shared" si="125"/>
        <v/>
      </c>
      <c r="AY68" s="18" t="str">
        <f t="shared" si="125"/>
        <v/>
      </c>
      <c r="AZ68" s="18" t="str">
        <f t="shared" si="125"/>
        <v/>
      </c>
      <c r="BA68" s="18" t="str">
        <f t="shared" si="125"/>
        <v/>
      </c>
      <c r="BB68" s="18" t="str">
        <f t="shared" si="125"/>
        <v/>
      </c>
      <c r="BC68" s="18" t="str">
        <f t="shared" si="125"/>
        <v/>
      </c>
      <c r="BD68" s="18" t="str">
        <f t="shared" si="125"/>
        <v/>
      </c>
      <c r="BE68" s="18" t="str">
        <f t="shared" si="125"/>
        <v/>
      </c>
      <c r="BF68" s="18" t="str">
        <f t="shared" si="125"/>
        <v/>
      </c>
      <c r="BG68" s="18" t="str">
        <f t="shared" si="125"/>
        <v/>
      </c>
      <c r="BH68" s="18" t="str">
        <f t="shared" si="125"/>
        <v/>
      </c>
      <c r="BI68" s="18" t="str">
        <f t="shared" si="125"/>
        <v/>
      </c>
      <c r="BJ68" s="18" t="str">
        <f t="shared" si="125"/>
        <v/>
      </c>
      <c r="BK68" s="18" t="str">
        <f t="shared" si="119"/>
        <v/>
      </c>
      <c r="BL68" s="18" t="str">
        <f t="shared" si="119"/>
        <v/>
      </c>
      <c r="BM68" s="18" t="str">
        <f t="shared" si="119"/>
        <v/>
      </c>
      <c r="BN68" s="8"/>
      <c r="BO68" s="8"/>
      <c r="BP68" s="8"/>
      <c r="BQ68" s="8"/>
      <c r="BR68" s="8"/>
      <c r="BS68" s="8"/>
    </row>
    <row r="69" spans="1:71" hidden="1" x14ac:dyDescent="0.2">
      <c r="A69" s="8"/>
      <c r="B69" s="32"/>
      <c r="C69" s="33"/>
      <c r="D69" s="53"/>
      <c r="E69" s="34"/>
      <c r="F69" s="34"/>
      <c r="G69" s="34"/>
      <c r="H69" s="34">
        <f t="shared" si="160"/>
        <v>0</v>
      </c>
      <c r="I69" s="35">
        <f t="shared" si="106"/>
        <v>0</v>
      </c>
      <c r="J69" s="36"/>
      <c r="K69" s="18">
        <f t="shared" si="161"/>
        <v>0</v>
      </c>
      <c r="L69" s="35">
        <f t="shared" si="162"/>
        <v>0</v>
      </c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8"/>
      <c r="AD69" s="6">
        <f t="shared" si="144"/>
        <v>0</v>
      </c>
      <c r="AE69" s="6">
        <f t="shared" si="145"/>
        <v>0</v>
      </c>
      <c r="AF69" s="6">
        <f t="shared" si="146"/>
        <v>0</v>
      </c>
      <c r="AG69" s="6">
        <f t="shared" si="147"/>
        <v>0</v>
      </c>
      <c r="AH69" s="6">
        <f t="shared" si="148"/>
        <v>0</v>
      </c>
      <c r="AI69" s="6">
        <f t="shared" si="149"/>
        <v>0</v>
      </c>
      <c r="AJ69" s="6">
        <f t="shared" si="150"/>
        <v>0</v>
      </c>
      <c r="AK69" s="6">
        <f t="shared" si="151"/>
        <v>0</v>
      </c>
      <c r="AL69" s="6">
        <f t="shared" si="152"/>
        <v>0</v>
      </c>
      <c r="AM69" s="6">
        <f t="shared" si="153"/>
        <v>0</v>
      </c>
      <c r="AN69" s="8"/>
      <c r="AO69" s="6" t="str">
        <f t="shared" si="154"/>
        <v/>
      </c>
      <c r="AP69" s="8"/>
      <c r="AQ69" s="6">
        <f>IF(H69&gt;0,LOOKUP(C69,'counts-girls'!A$1:A$16,'counts-girls'!C$1:C$16),0)</f>
        <v>0</v>
      </c>
      <c r="AR69" s="6">
        <f t="shared" si="155"/>
        <v>0</v>
      </c>
      <c r="AS69" s="6">
        <f t="shared" si="156"/>
        <v>0</v>
      </c>
      <c r="AT69" s="6">
        <f t="shared" si="157"/>
        <v>0</v>
      </c>
      <c r="AU69" s="6">
        <f t="shared" si="158"/>
        <v>0</v>
      </c>
      <c r="AV69" s="6">
        <f t="shared" si="124"/>
        <v>0</v>
      </c>
      <c r="AW69" s="8"/>
      <c r="AX69" s="18" t="str">
        <f t="shared" si="125"/>
        <v/>
      </c>
      <c r="AY69" s="18" t="str">
        <f t="shared" si="125"/>
        <v/>
      </c>
      <c r="AZ69" s="18" t="str">
        <f t="shared" si="125"/>
        <v/>
      </c>
      <c r="BA69" s="18" t="str">
        <f t="shared" si="125"/>
        <v/>
      </c>
      <c r="BB69" s="18" t="str">
        <f t="shared" si="125"/>
        <v/>
      </c>
      <c r="BC69" s="18" t="str">
        <f t="shared" si="125"/>
        <v/>
      </c>
      <c r="BD69" s="18" t="str">
        <f t="shared" si="125"/>
        <v/>
      </c>
      <c r="BE69" s="18" t="str">
        <f t="shared" si="125"/>
        <v/>
      </c>
      <c r="BF69" s="18" t="str">
        <f t="shared" si="125"/>
        <v/>
      </c>
      <c r="BG69" s="18" t="str">
        <f t="shared" si="125"/>
        <v/>
      </c>
      <c r="BH69" s="18" t="str">
        <f t="shared" si="125"/>
        <v/>
      </c>
      <c r="BI69" s="18" t="str">
        <f t="shared" si="125"/>
        <v/>
      </c>
      <c r="BJ69" s="18" t="str">
        <f t="shared" si="125"/>
        <v/>
      </c>
      <c r="BK69" s="18" t="str">
        <f t="shared" si="125"/>
        <v/>
      </c>
      <c r="BL69" s="18" t="str">
        <f t="shared" si="125"/>
        <v/>
      </c>
      <c r="BM69" s="18" t="str">
        <f t="shared" si="125"/>
        <v/>
      </c>
      <c r="BN69" s="8"/>
      <c r="BO69" s="8"/>
      <c r="BP69" s="8"/>
      <c r="BQ69" s="8"/>
      <c r="BR69" s="8"/>
      <c r="BS69" s="8"/>
    </row>
    <row r="70" spans="1:71" hidden="1" x14ac:dyDescent="0.2">
      <c r="A70" s="8"/>
      <c r="B70" s="32"/>
      <c r="C70" s="33"/>
      <c r="D70" s="53"/>
      <c r="E70" s="34"/>
      <c r="F70" s="34"/>
      <c r="G70" s="34"/>
      <c r="H70" s="34">
        <f t="shared" si="160"/>
        <v>0</v>
      </c>
      <c r="I70" s="35">
        <f t="shared" si="106"/>
        <v>0</v>
      </c>
      <c r="J70" s="36"/>
      <c r="K70" s="18">
        <f t="shared" si="161"/>
        <v>0</v>
      </c>
      <c r="L70" s="35">
        <f t="shared" si="162"/>
        <v>0</v>
      </c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8"/>
      <c r="AD70" s="6">
        <f t="shared" si="144"/>
        <v>0</v>
      </c>
      <c r="AE70" s="6">
        <f t="shared" si="145"/>
        <v>0</v>
      </c>
      <c r="AF70" s="6">
        <f t="shared" si="146"/>
        <v>0</v>
      </c>
      <c r="AG70" s="6">
        <f t="shared" si="147"/>
        <v>0</v>
      </c>
      <c r="AH70" s="6">
        <f t="shared" si="148"/>
        <v>0</v>
      </c>
      <c r="AI70" s="6">
        <f t="shared" si="149"/>
        <v>0</v>
      </c>
      <c r="AJ70" s="6">
        <f t="shared" si="150"/>
        <v>0</v>
      </c>
      <c r="AK70" s="6">
        <f t="shared" si="151"/>
        <v>0</v>
      </c>
      <c r="AL70" s="6">
        <f t="shared" si="152"/>
        <v>0</v>
      </c>
      <c r="AM70" s="6">
        <f t="shared" si="153"/>
        <v>0</v>
      </c>
      <c r="AN70" s="8"/>
      <c r="AO70" s="6" t="str">
        <f t="shared" si="154"/>
        <v/>
      </c>
      <c r="AP70" s="8"/>
      <c r="AQ70" s="6">
        <f>IF(H70&gt;0,LOOKUP(C70,'counts-girls'!A$1:A$16,'counts-girls'!C$1:C$16),0)</f>
        <v>0</v>
      </c>
      <c r="AR70" s="6">
        <f t="shared" si="155"/>
        <v>0</v>
      </c>
      <c r="AS70" s="6">
        <f t="shared" si="156"/>
        <v>0</v>
      </c>
      <c r="AT70" s="6">
        <f t="shared" si="157"/>
        <v>0</v>
      </c>
      <c r="AU70" s="6">
        <f t="shared" si="158"/>
        <v>0</v>
      </c>
      <c r="AV70" s="6">
        <f t="shared" si="124"/>
        <v>0</v>
      </c>
      <c r="AW70" s="8"/>
      <c r="AX70" s="18" t="str">
        <f t="shared" si="125"/>
        <v/>
      </c>
      <c r="AY70" s="18" t="str">
        <f t="shared" si="125"/>
        <v/>
      </c>
      <c r="AZ70" s="18" t="str">
        <f t="shared" si="125"/>
        <v/>
      </c>
      <c r="BA70" s="18" t="str">
        <f t="shared" si="125"/>
        <v/>
      </c>
      <c r="BB70" s="18" t="str">
        <f t="shared" si="125"/>
        <v/>
      </c>
      <c r="BC70" s="18" t="str">
        <f t="shared" si="125"/>
        <v/>
      </c>
      <c r="BD70" s="18" t="str">
        <f t="shared" si="125"/>
        <v/>
      </c>
      <c r="BE70" s="18" t="str">
        <f t="shared" si="125"/>
        <v/>
      </c>
      <c r="BF70" s="18" t="str">
        <f t="shared" si="125"/>
        <v/>
      </c>
      <c r="BG70" s="18" t="str">
        <f t="shared" si="125"/>
        <v/>
      </c>
      <c r="BH70" s="18" t="str">
        <f t="shared" si="125"/>
        <v/>
      </c>
      <c r="BI70" s="18" t="str">
        <f t="shared" si="125"/>
        <v/>
      </c>
      <c r="BJ70" s="18" t="str">
        <f t="shared" si="125"/>
        <v/>
      </c>
      <c r="BK70" s="18" t="str">
        <f t="shared" si="125"/>
        <v/>
      </c>
      <c r="BL70" s="18" t="str">
        <f t="shared" si="125"/>
        <v/>
      </c>
      <c r="BM70" s="18" t="str">
        <f t="shared" si="125"/>
        <v/>
      </c>
      <c r="BN70" s="8"/>
      <c r="BO70" s="8"/>
      <c r="BP70" s="8"/>
      <c r="BQ70" s="8"/>
      <c r="BR70" s="8"/>
      <c r="BS70" s="8"/>
    </row>
    <row r="71" spans="1:71" hidden="1" x14ac:dyDescent="0.2">
      <c r="A71" s="8"/>
      <c r="B71" s="32"/>
      <c r="C71" s="33"/>
      <c r="D71" s="55"/>
      <c r="E71" s="34"/>
      <c r="F71" s="34"/>
      <c r="G71" s="34"/>
      <c r="H71" s="34">
        <f t="shared" si="160"/>
        <v>0</v>
      </c>
      <c r="I71" s="35">
        <f t="shared" si="106"/>
        <v>0</v>
      </c>
      <c r="J71" s="36"/>
      <c r="K71" s="18">
        <f t="shared" si="161"/>
        <v>0</v>
      </c>
      <c r="L71" s="35">
        <f t="shared" si="162"/>
        <v>0</v>
      </c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8"/>
      <c r="AD71" s="6">
        <f t="shared" si="144"/>
        <v>0</v>
      </c>
      <c r="AE71" s="6">
        <f t="shared" si="145"/>
        <v>0</v>
      </c>
      <c r="AF71" s="6">
        <f t="shared" si="146"/>
        <v>0</v>
      </c>
      <c r="AG71" s="6">
        <f t="shared" si="147"/>
        <v>0</v>
      </c>
      <c r="AH71" s="6">
        <f t="shared" si="148"/>
        <v>0</v>
      </c>
      <c r="AI71" s="6">
        <f t="shared" si="149"/>
        <v>0</v>
      </c>
      <c r="AJ71" s="6">
        <f t="shared" si="150"/>
        <v>0</v>
      </c>
      <c r="AK71" s="6">
        <f t="shared" si="151"/>
        <v>0</v>
      </c>
      <c r="AL71" s="6">
        <f t="shared" si="152"/>
        <v>0</v>
      </c>
      <c r="AM71" s="6">
        <f t="shared" si="153"/>
        <v>0</v>
      </c>
      <c r="AN71" s="8"/>
      <c r="AO71" s="6" t="str">
        <f t="shared" si="154"/>
        <v/>
      </c>
      <c r="AP71" s="8"/>
      <c r="AQ71" s="6">
        <f>IF(H71&gt;0,LOOKUP(C71,'counts-girls'!A$1:A$16,'counts-girls'!C$1:C$16),0)</f>
        <v>0</v>
      </c>
      <c r="AR71" s="6">
        <f t="shared" si="155"/>
        <v>0</v>
      </c>
      <c r="AS71" s="6">
        <f t="shared" si="156"/>
        <v>0</v>
      </c>
      <c r="AT71" s="6">
        <f t="shared" si="157"/>
        <v>0</v>
      </c>
      <c r="AU71" s="6">
        <f t="shared" si="158"/>
        <v>0</v>
      </c>
      <c r="AV71" s="6">
        <f t="shared" si="124"/>
        <v>0</v>
      </c>
      <c r="AW71" s="8"/>
      <c r="AX71" s="18" t="str">
        <f t="shared" si="125"/>
        <v/>
      </c>
      <c r="AY71" s="18" t="str">
        <f t="shared" si="125"/>
        <v/>
      </c>
      <c r="AZ71" s="18" t="str">
        <f t="shared" si="125"/>
        <v/>
      </c>
      <c r="BA71" s="18" t="str">
        <f t="shared" si="125"/>
        <v/>
      </c>
      <c r="BB71" s="18" t="str">
        <f t="shared" si="125"/>
        <v/>
      </c>
      <c r="BC71" s="18" t="str">
        <f t="shared" si="125"/>
        <v/>
      </c>
      <c r="BD71" s="18" t="str">
        <f t="shared" si="125"/>
        <v/>
      </c>
      <c r="BE71" s="18" t="str">
        <f t="shared" si="125"/>
        <v/>
      </c>
      <c r="BF71" s="18" t="str">
        <f t="shared" si="125"/>
        <v/>
      </c>
      <c r="BG71" s="18" t="str">
        <f t="shared" si="125"/>
        <v/>
      </c>
      <c r="BH71" s="18" t="str">
        <f t="shared" si="125"/>
        <v/>
      </c>
      <c r="BI71" s="18" t="str">
        <f t="shared" si="125"/>
        <v/>
      </c>
      <c r="BJ71" s="18" t="str">
        <f t="shared" si="125"/>
        <v/>
      </c>
      <c r="BK71" s="18" t="str">
        <f t="shared" si="125"/>
        <v/>
      </c>
      <c r="BL71" s="18" t="str">
        <f t="shared" si="125"/>
        <v/>
      </c>
      <c r="BM71" s="18" t="str">
        <f t="shared" si="125"/>
        <v/>
      </c>
      <c r="BN71" s="8"/>
      <c r="BO71" s="8"/>
      <c r="BP71" s="8"/>
      <c r="BQ71" s="8"/>
      <c r="BR71" s="8"/>
      <c r="BS71" s="8"/>
    </row>
    <row r="72" spans="1:71" hidden="1" x14ac:dyDescent="0.2">
      <c r="A72" s="8"/>
      <c r="B72" s="32"/>
      <c r="C72" s="33"/>
      <c r="D72" s="55"/>
      <c r="E72" s="34"/>
      <c r="F72" s="34"/>
      <c r="G72" s="34"/>
      <c r="H72" s="34">
        <f t="shared" si="160"/>
        <v>0</v>
      </c>
      <c r="I72" s="35">
        <f t="shared" si="106"/>
        <v>0</v>
      </c>
      <c r="J72" s="36"/>
      <c r="K72" s="18">
        <f t="shared" si="161"/>
        <v>0</v>
      </c>
      <c r="L72" s="35">
        <f t="shared" si="162"/>
        <v>0</v>
      </c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8"/>
      <c r="AD72" s="6">
        <f t="shared" si="144"/>
        <v>0</v>
      </c>
      <c r="AE72" s="6">
        <f t="shared" si="145"/>
        <v>0</v>
      </c>
      <c r="AF72" s="6">
        <f t="shared" si="146"/>
        <v>0</v>
      </c>
      <c r="AG72" s="6">
        <f t="shared" si="147"/>
        <v>0</v>
      </c>
      <c r="AH72" s="6">
        <f t="shared" si="148"/>
        <v>0</v>
      </c>
      <c r="AI72" s="6">
        <f t="shared" si="149"/>
        <v>0</v>
      </c>
      <c r="AJ72" s="6">
        <f t="shared" si="150"/>
        <v>0</v>
      </c>
      <c r="AK72" s="6">
        <f t="shared" si="151"/>
        <v>0</v>
      </c>
      <c r="AL72" s="6">
        <f t="shared" si="152"/>
        <v>0</v>
      </c>
      <c r="AM72" s="6">
        <f t="shared" si="153"/>
        <v>0</v>
      </c>
      <c r="AN72" s="8"/>
      <c r="AO72" s="6" t="str">
        <f t="shared" si="154"/>
        <v/>
      </c>
      <c r="AP72" s="8"/>
      <c r="AQ72" s="6">
        <f>IF(H72&gt;0,LOOKUP(C72,'counts-girls'!A$1:A$16,'counts-girls'!C$1:C$16),0)</f>
        <v>0</v>
      </c>
      <c r="AR72" s="6">
        <f t="shared" si="155"/>
        <v>0</v>
      </c>
      <c r="AS72" s="6">
        <f t="shared" si="156"/>
        <v>0</v>
      </c>
      <c r="AT72" s="6">
        <f t="shared" si="157"/>
        <v>0</v>
      </c>
      <c r="AU72" s="6">
        <f t="shared" si="158"/>
        <v>0</v>
      </c>
      <c r="AV72" s="6">
        <f t="shared" si="124"/>
        <v>0</v>
      </c>
      <c r="AW72" s="8"/>
      <c r="AX72" s="18" t="str">
        <f t="shared" si="125"/>
        <v/>
      </c>
      <c r="AY72" s="18" t="str">
        <f t="shared" si="125"/>
        <v/>
      </c>
      <c r="AZ72" s="18" t="str">
        <f t="shared" si="125"/>
        <v/>
      </c>
      <c r="BA72" s="18" t="str">
        <f t="shared" si="125"/>
        <v/>
      </c>
      <c r="BB72" s="18" t="str">
        <f t="shared" si="125"/>
        <v/>
      </c>
      <c r="BC72" s="18" t="str">
        <f t="shared" si="125"/>
        <v/>
      </c>
      <c r="BD72" s="18" t="str">
        <f t="shared" si="125"/>
        <v/>
      </c>
      <c r="BE72" s="18" t="str">
        <f t="shared" si="125"/>
        <v/>
      </c>
      <c r="BF72" s="18" t="str">
        <f t="shared" si="125"/>
        <v/>
      </c>
      <c r="BG72" s="18" t="str">
        <f t="shared" si="125"/>
        <v/>
      </c>
      <c r="BH72" s="18" t="str">
        <f t="shared" si="125"/>
        <v/>
      </c>
      <c r="BI72" s="18" t="str">
        <f t="shared" si="125"/>
        <v/>
      </c>
      <c r="BJ72" s="18" t="str">
        <f t="shared" si="125"/>
        <v/>
      </c>
      <c r="BK72" s="18" t="str">
        <f t="shared" si="125"/>
        <v/>
      </c>
      <c r="BL72" s="18" t="str">
        <f t="shared" si="125"/>
        <v/>
      </c>
      <c r="BM72" s="18" t="str">
        <f t="shared" si="125"/>
        <v/>
      </c>
      <c r="BN72" s="8"/>
      <c r="BO72" s="8"/>
      <c r="BP72" s="8"/>
      <c r="BQ72" s="8"/>
      <c r="BR72" s="8"/>
      <c r="BS72" s="8"/>
    </row>
    <row r="73" spans="1:71" hidden="1" x14ac:dyDescent="0.2">
      <c r="A73" s="8"/>
      <c r="B73" s="32"/>
      <c r="C73" s="33"/>
      <c r="D73" s="55"/>
      <c r="E73" s="34"/>
      <c r="F73" s="34"/>
      <c r="G73" s="34"/>
      <c r="H73" s="34">
        <f t="shared" si="160"/>
        <v>0</v>
      </c>
      <c r="I73" s="35">
        <f t="shared" si="106"/>
        <v>0</v>
      </c>
      <c r="J73" s="36"/>
      <c r="K73" s="18">
        <f t="shared" si="161"/>
        <v>0</v>
      </c>
      <c r="L73" s="35">
        <f t="shared" si="162"/>
        <v>0</v>
      </c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8"/>
      <c r="AD73" s="6">
        <f t="shared" si="144"/>
        <v>0</v>
      </c>
      <c r="AE73" s="6">
        <f t="shared" si="145"/>
        <v>0</v>
      </c>
      <c r="AF73" s="6">
        <f t="shared" si="146"/>
        <v>0</v>
      </c>
      <c r="AG73" s="6">
        <f t="shared" si="147"/>
        <v>0</v>
      </c>
      <c r="AH73" s="6">
        <f t="shared" si="148"/>
        <v>0</v>
      </c>
      <c r="AI73" s="6">
        <f t="shared" si="149"/>
        <v>0</v>
      </c>
      <c r="AJ73" s="6">
        <f t="shared" si="150"/>
        <v>0</v>
      </c>
      <c r="AK73" s="6">
        <f t="shared" si="151"/>
        <v>0</v>
      </c>
      <c r="AL73" s="6">
        <f t="shared" si="152"/>
        <v>0</v>
      </c>
      <c r="AM73" s="6">
        <f t="shared" si="153"/>
        <v>0</v>
      </c>
      <c r="AN73" s="8"/>
      <c r="AO73" s="6" t="str">
        <f t="shared" si="154"/>
        <v/>
      </c>
      <c r="AP73" s="8"/>
      <c r="AQ73" s="6">
        <f>IF(H73&gt;0,LOOKUP(C73,'counts-girls'!A$1:A$16,'counts-girls'!C$1:C$16),0)</f>
        <v>0</v>
      </c>
      <c r="AR73" s="6">
        <f t="shared" si="155"/>
        <v>0</v>
      </c>
      <c r="AS73" s="6">
        <f t="shared" si="156"/>
        <v>0</v>
      </c>
      <c r="AT73" s="6">
        <f t="shared" si="157"/>
        <v>0</v>
      </c>
      <c r="AU73" s="6">
        <f t="shared" si="158"/>
        <v>0</v>
      </c>
      <c r="AV73" s="6">
        <f t="shared" si="124"/>
        <v>0</v>
      </c>
      <c r="AW73" s="8"/>
      <c r="AX73" s="18" t="str">
        <f t="shared" si="125"/>
        <v/>
      </c>
      <c r="AY73" s="18" t="str">
        <f t="shared" si="125"/>
        <v/>
      </c>
      <c r="AZ73" s="18" t="str">
        <f t="shared" si="125"/>
        <v/>
      </c>
      <c r="BA73" s="18" t="str">
        <f t="shared" si="125"/>
        <v/>
      </c>
      <c r="BB73" s="18" t="str">
        <f t="shared" si="125"/>
        <v/>
      </c>
      <c r="BC73" s="18" t="str">
        <f t="shared" si="125"/>
        <v/>
      </c>
      <c r="BD73" s="18" t="str">
        <f t="shared" si="125"/>
        <v/>
      </c>
      <c r="BE73" s="18" t="str">
        <f t="shared" si="125"/>
        <v/>
      </c>
      <c r="BF73" s="18" t="str">
        <f t="shared" si="125"/>
        <v/>
      </c>
      <c r="BG73" s="18" t="str">
        <f t="shared" si="125"/>
        <v/>
      </c>
      <c r="BH73" s="18" t="str">
        <f t="shared" si="125"/>
        <v/>
      </c>
      <c r="BI73" s="18" t="str">
        <f t="shared" si="125"/>
        <v/>
      </c>
      <c r="BJ73" s="18" t="str">
        <f t="shared" si="125"/>
        <v/>
      </c>
      <c r="BK73" s="18" t="str">
        <f t="shared" si="125"/>
        <v/>
      </c>
      <c r="BL73" s="18" t="str">
        <f t="shared" si="125"/>
        <v/>
      </c>
      <c r="BM73" s="18" t="str">
        <f t="shared" si="125"/>
        <v/>
      </c>
      <c r="BN73" s="8"/>
      <c r="BO73" s="8"/>
      <c r="BP73" s="8"/>
      <c r="BQ73" s="8"/>
      <c r="BR73" s="8"/>
      <c r="BS73" s="8"/>
    </row>
    <row r="74" spans="1:71" hidden="1" x14ac:dyDescent="0.2">
      <c r="A74" s="8"/>
      <c r="B74" s="32"/>
      <c r="C74" s="33"/>
      <c r="D74" s="53"/>
      <c r="E74" s="34"/>
      <c r="F74" s="34"/>
      <c r="G74" s="34"/>
      <c r="H74" s="34">
        <f>SUM(E74:G74)</f>
        <v>0</v>
      </c>
      <c r="I74" s="35">
        <f t="shared" si="106"/>
        <v>0</v>
      </c>
      <c r="J74" s="36"/>
      <c r="K74" s="18">
        <f>MAX(AI74:AM74)</f>
        <v>0</v>
      </c>
      <c r="L74" s="35">
        <f>MAX(AD74:AH74)</f>
        <v>0</v>
      </c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8"/>
      <c r="AD74" s="6">
        <f t="shared" si="144"/>
        <v>0</v>
      </c>
      <c r="AE74" s="6">
        <f t="shared" si="145"/>
        <v>0</v>
      </c>
      <c r="AF74" s="6">
        <f t="shared" si="146"/>
        <v>0</v>
      </c>
      <c r="AG74" s="6">
        <f t="shared" si="147"/>
        <v>0</v>
      </c>
      <c r="AH74" s="6">
        <f t="shared" si="148"/>
        <v>0</v>
      </c>
      <c r="AI74" s="6">
        <f t="shared" si="149"/>
        <v>0</v>
      </c>
      <c r="AJ74" s="6">
        <f t="shared" si="150"/>
        <v>0</v>
      </c>
      <c r="AK74" s="6">
        <f t="shared" si="151"/>
        <v>0</v>
      </c>
      <c r="AL74" s="6">
        <f t="shared" si="152"/>
        <v>0</v>
      </c>
      <c r="AM74" s="6">
        <f t="shared" si="153"/>
        <v>0</v>
      </c>
      <c r="AN74" s="8"/>
      <c r="AO74" s="6" t="str">
        <f t="shared" si="154"/>
        <v/>
      </c>
      <c r="AP74" s="8"/>
      <c r="AQ74" s="6">
        <f>IF(H74&gt;0,LOOKUP(C74,'counts-girls'!A$1:A$16,'counts-girls'!C$1:C$16),0)</f>
        <v>0</v>
      </c>
      <c r="AR74" s="6">
        <f t="shared" si="155"/>
        <v>0</v>
      </c>
      <c r="AS74" s="6">
        <f t="shared" si="156"/>
        <v>0</v>
      </c>
      <c r="AT74" s="6">
        <f t="shared" si="157"/>
        <v>0</v>
      </c>
      <c r="AU74" s="6">
        <f t="shared" si="158"/>
        <v>0</v>
      </c>
      <c r="AV74" s="6">
        <f t="shared" si="124"/>
        <v>0</v>
      </c>
      <c r="AW74" s="8"/>
      <c r="AX74" s="18" t="str">
        <f t="shared" si="125"/>
        <v/>
      </c>
      <c r="AY74" s="18" t="str">
        <f t="shared" si="125"/>
        <v/>
      </c>
      <c r="AZ74" s="18" t="str">
        <f t="shared" si="125"/>
        <v/>
      </c>
      <c r="BA74" s="18" t="str">
        <f t="shared" si="125"/>
        <v/>
      </c>
      <c r="BB74" s="18" t="str">
        <f t="shared" si="125"/>
        <v/>
      </c>
      <c r="BC74" s="18" t="str">
        <f t="shared" si="125"/>
        <v/>
      </c>
      <c r="BD74" s="18" t="str">
        <f t="shared" si="125"/>
        <v/>
      </c>
      <c r="BE74" s="18" t="str">
        <f t="shared" si="125"/>
        <v/>
      </c>
      <c r="BF74" s="18" t="str">
        <f t="shared" si="125"/>
        <v/>
      </c>
      <c r="BG74" s="18" t="str">
        <f t="shared" si="125"/>
        <v/>
      </c>
      <c r="BH74" s="18" t="str">
        <f t="shared" si="125"/>
        <v/>
      </c>
      <c r="BI74" s="18" t="str">
        <f t="shared" si="125"/>
        <v/>
      </c>
      <c r="BJ74" s="18" t="str">
        <f t="shared" si="125"/>
        <v/>
      </c>
      <c r="BK74" s="18" t="str">
        <f t="shared" si="125"/>
        <v/>
      </c>
      <c r="BL74" s="18" t="str">
        <f t="shared" si="125"/>
        <v/>
      </c>
      <c r="BM74" s="18" t="str">
        <f t="shared" si="125"/>
        <v/>
      </c>
      <c r="BN74" s="8"/>
      <c r="BO74" s="8"/>
      <c r="BP74" s="8"/>
      <c r="BQ74" s="8"/>
      <c r="BR74" s="8"/>
      <c r="BS74" s="8"/>
    </row>
    <row r="75" spans="1:71" hidden="1" x14ac:dyDescent="0.2">
      <c r="A75" s="8"/>
      <c r="B75" s="32"/>
      <c r="C75" s="33"/>
      <c r="D75" s="53"/>
      <c r="E75" s="34"/>
      <c r="F75" s="34"/>
      <c r="G75" s="34"/>
      <c r="H75" s="34">
        <f>SUM(E75:G75)</f>
        <v>0</v>
      </c>
      <c r="I75" s="35">
        <f t="shared" si="106"/>
        <v>0</v>
      </c>
      <c r="J75" s="36"/>
      <c r="K75" s="18">
        <f>MAX(AI75:AM75)</f>
        <v>0</v>
      </c>
      <c r="L75" s="35">
        <f>MAX(AD75:AH75)</f>
        <v>0</v>
      </c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8"/>
      <c r="AD75" s="6">
        <f t="shared" si="144"/>
        <v>0</v>
      </c>
      <c r="AE75" s="6">
        <f t="shared" si="145"/>
        <v>0</v>
      </c>
      <c r="AF75" s="6">
        <f t="shared" si="146"/>
        <v>0</v>
      </c>
      <c r="AG75" s="6">
        <f t="shared" si="147"/>
        <v>0</v>
      </c>
      <c r="AH75" s="6">
        <f t="shared" si="148"/>
        <v>0</v>
      </c>
      <c r="AI75" s="6">
        <f t="shared" si="149"/>
        <v>0</v>
      </c>
      <c r="AJ75" s="6">
        <f t="shared" si="150"/>
        <v>0</v>
      </c>
      <c r="AK75" s="6">
        <f t="shared" si="151"/>
        <v>0</v>
      </c>
      <c r="AL75" s="6">
        <f t="shared" si="152"/>
        <v>0</v>
      </c>
      <c r="AM75" s="6">
        <f t="shared" si="153"/>
        <v>0</v>
      </c>
      <c r="AN75" s="8"/>
      <c r="AO75" s="6" t="str">
        <f t="shared" si="154"/>
        <v/>
      </c>
      <c r="AP75" s="8"/>
      <c r="AQ75" s="6">
        <f>IF(H75&gt;0,LOOKUP(C75,'counts-girls'!A$1:A$16,'counts-girls'!C$1:C$16),0)</f>
        <v>0</v>
      </c>
      <c r="AR75" s="6">
        <f t="shared" si="155"/>
        <v>0</v>
      </c>
      <c r="AS75" s="6">
        <f t="shared" si="156"/>
        <v>0</v>
      </c>
      <c r="AT75" s="6">
        <f t="shared" si="157"/>
        <v>0</v>
      </c>
      <c r="AU75" s="6">
        <f t="shared" si="158"/>
        <v>0</v>
      </c>
      <c r="AV75" s="6">
        <f t="shared" si="124"/>
        <v>0</v>
      </c>
      <c r="AW75" s="8"/>
      <c r="AX75" s="18" t="str">
        <f t="shared" si="125"/>
        <v/>
      </c>
      <c r="AY75" s="18" t="str">
        <f t="shared" si="125"/>
        <v/>
      </c>
      <c r="AZ75" s="18" t="str">
        <f t="shared" si="125"/>
        <v/>
      </c>
      <c r="BA75" s="18" t="str">
        <f t="shared" si="125"/>
        <v/>
      </c>
      <c r="BB75" s="18" t="str">
        <f t="shared" si="125"/>
        <v/>
      </c>
      <c r="BC75" s="18" t="str">
        <f t="shared" si="125"/>
        <v/>
      </c>
      <c r="BD75" s="18" t="str">
        <f t="shared" si="125"/>
        <v/>
      </c>
      <c r="BE75" s="18" t="str">
        <f t="shared" si="125"/>
        <v/>
      </c>
      <c r="BF75" s="18" t="str">
        <f t="shared" si="125"/>
        <v/>
      </c>
      <c r="BG75" s="18" t="str">
        <f t="shared" ref="AX75:BM76" si="163">IF($AQ75=BG$7,MAX($AR75:$AV75),"")</f>
        <v/>
      </c>
      <c r="BH75" s="18" t="str">
        <f t="shared" si="163"/>
        <v/>
      </c>
      <c r="BI75" s="18" t="str">
        <f t="shared" si="163"/>
        <v/>
      </c>
      <c r="BJ75" s="18" t="str">
        <f t="shared" si="163"/>
        <v/>
      </c>
      <c r="BK75" s="18" t="str">
        <f t="shared" si="163"/>
        <v/>
      </c>
      <c r="BL75" s="18" t="str">
        <f t="shared" si="163"/>
        <v/>
      </c>
      <c r="BM75" s="18" t="str">
        <f t="shared" si="163"/>
        <v/>
      </c>
      <c r="BN75" s="8"/>
      <c r="BO75" s="8"/>
      <c r="BP75" s="8"/>
      <c r="BQ75" s="8"/>
      <c r="BR75" s="8"/>
      <c r="BS75" s="8"/>
    </row>
    <row r="76" spans="1:71" ht="13.5" hidden="1" thickBot="1" x14ac:dyDescent="0.25">
      <c r="A76" s="8"/>
      <c r="B76" s="32"/>
      <c r="C76" s="33"/>
      <c r="D76" s="53"/>
      <c r="E76" s="34"/>
      <c r="F76" s="34"/>
      <c r="G76" s="34"/>
      <c r="H76" s="34">
        <f>SUM(E76:G76)</f>
        <v>0</v>
      </c>
      <c r="I76" s="35">
        <f t="shared" si="106"/>
        <v>0</v>
      </c>
      <c r="J76" s="36"/>
      <c r="K76" s="18">
        <f>MAX(AI76:AM76)</f>
        <v>0</v>
      </c>
      <c r="L76" s="35">
        <f>MAX(AD76:AH76)</f>
        <v>0</v>
      </c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8"/>
      <c r="AD76" s="6">
        <f t="shared" si="144"/>
        <v>0</v>
      </c>
      <c r="AE76" s="6">
        <f t="shared" si="145"/>
        <v>0</v>
      </c>
      <c r="AF76" s="6">
        <f t="shared" si="146"/>
        <v>0</v>
      </c>
      <c r="AG76" s="6">
        <f t="shared" si="147"/>
        <v>0</v>
      </c>
      <c r="AH76" s="6">
        <f t="shared" si="148"/>
        <v>0</v>
      </c>
      <c r="AI76" s="6">
        <f t="shared" si="149"/>
        <v>0</v>
      </c>
      <c r="AJ76" s="6">
        <f t="shared" si="150"/>
        <v>0</v>
      </c>
      <c r="AK76" s="6">
        <f t="shared" si="151"/>
        <v>0</v>
      </c>
      <c r="AL76" s="6">
        <f t="shared" si="152"/>
        <v>0</v>
      </c>
      <c r="AM76" s="6">
        <f t="shared" si="153"/>
        <v>0</v>
      </c>
      <c r="AN76" s="8"/>
      <c r="AO76" s="6" t="str">
        <f t="shared" si="154"/>
        <v/>
      </c>
      <c r="AP76" s="8"/>
      <c r="AQ76" s="6">
        <f>IF(H76&gt;0,LOOKUP(C76,'counts-girls'!A$1:A$16,'counts-girls'!C$1:C$16),0)</f>
        <v>0</v>
      </c>
      <c r="AR76" s="6">
        <f t="shared" si="155"/>
        <v>0</v>
      </c>
      <c r="AS76" s="6">
        <f t="shared" si="156"/>
        <v>0</v>
      </c>
      <c r="AT76" s="6">
        <f t="shared" si="157"/>
        <v>0</v>
      </c>
      <c r="AU76" s="6">
        <f t="shared" si="158"/>
        <v>0</v>
      </c>
      <c r="AV76" s="6">
        <f t="shared" si="124"/>
        <v>0</v>
      </c>
      <c r="AW76" s="8"/>
      <c r="AX76" s="18" t="str">
        <f t="shared" si="163"/>
        <v/>
      </c>
      <c r="AY76" s="18" t="str">
        <f t="shared" si="163"/>
        <v/>
      </c>
      <c r="AZ76" s="18" t="str">
        <f t="shared" si="163"/>
        <v/>
      </c>
      <c r="BA76" s="18" t="str">
        <f t="shared" si="163"/>
        <v/>
      </c>
      <c r="BB76" s="18" t="str">
        <f t="shared" si="163"/>
        <v/>
      </c>
      <c r="BC76" s="18" t="str">
        <f t="shared" si="163"/>
        <v/>
      </c>
      <c r="BD76" s="18" t="str">
        <f t="shared" si="163"/>
        <v/>
      </c>
      <c r="BE76" s="18" t="str">
        <f t="shared" si="163"/>
        <v/>
      </c>
      <c r="BF76" s="18" t="str">
        <f t="shared" si="163"/>
        <v/>
      </c>
      <c r="BG76" s="18" t="str">
        <f t="shared" si="163"/>
        <v/>
      </c>
      <c r="BH76" s="18" t="str">
        <f t="shared" si="163"/>
        <v/>
      </c>
      <c r="BI76" s="18" t="str">
        <f t="shared" si="163"/>
        <v/>
      </c>
      <c r="BJ76" s="18" t="str">
        <f t="shared" si="163"/>
        <v/>
      </c>
      <c r="BK76" s="18" t="str">
        <f t="shared" si="163"/>
        <v/>
      </c>
      <c r="BL76" s="18" t="str">
        <f t="shared" si="163"/>
        <v/>
      </c>
      <c r="BM76" s="18" t="str">
        <f t="shared" si="163"/>
        <v/>
      </c>
      <c r="BN76" s="8"/>
      <c r="BO76" s="8"/>
      <c r="BP76" s="8"/>
      <c r="BQ76" s="8"/>
      <c r="BR76" s="8"/>
      <c r="BS76" s="8"/>
    </row>
    <row r="77" spans="1:71" ht="13.5" thickBot="1" x14ac:dyDescent="0.25">
      <c r="A77" s="61" t="s">
        <v>34</v>
      </c>
      <c r="B77" s="37">
        <v>132</v>
      </c>
      <c r="C77" s="38" t="s">
        <v>9</v>
      </c>
      <c r="D77" s="52" t="s">
        <v>14</v>
      </c>
      <c r="E77" s="38" t="s">
        <v>16</v>
      </c>
      <c r="F77" s="38" t="s">
        <v>15</v>
      </c>
      <c r="G77" s="38" t="s">
        <v>17</v>
      </c>
      <c r="H77" s="38" t="s">
        <v>18</v>
      </c>
      <c r="I77" s="39" t="s">
        <v>19</v>
      </c>
      <c r="J77" s="40" t="s">
        <v>20</v>
      </c>
      <c r="K77" s="40" t="s">
        <v>21</v>
      </c>
      <c r="L77" s="40" t="s">
        <v>25</v>
      </c>
      <c r="M77" s="38" t="str">
        <f>M$7</f>
        <v>BE</v>
      </c>
      <c r="N77" s="38" t="str">
        <f t="shared" ref="N77:AB77" si="164">N$7</f>
        <v>BEN</v>
      </c>
      <c r="O77" s="38" t="str">
        <f t="shared" si="164"/>
        <v>BT</v>
      </c>
      <c r="P77" s="38" t="str">
        <f t="shared" si="164"/>
        <v>COL</v>
      </c>
      <c r="Q77" s="38" t="str">
        <f t="shared" si="164"/>
        <v>CC</v>
      </c>
      <c r="R77" s="38" t="str">
        <f t="shared" si="164"/>
        <v>CRT</v>
      </c>
      <c r="S77" s="38" t="str">
        <f t="shared" si="164"/>
        <v>ELK</v>
      </c>
      <c r="T77" s="38" t="str">
        <f t="shared" si="164"/>
        <v>GI</v>
      </c>
      <c r="U77" s="38" t="str">
        <f t="shared" si="164"/>
        <v>LEX</v>
      </c>
      <c r="V77" s="38" t="str">
        <f t="shared" si="164"/>
        <v>MC</v>
      </c>
      <c r="W77" s="38" t="str">
        <f t="shared" si="164"/>
        <v>NP</v>
      </c>
      <c r="X77" s="38" t="str">
        <f t="shared" si="164"/>
        <v>PLV</v>
      </c>
      <c r="Y77" s="38" t="str">
        <f t="shared" si="164"/>
        <v>SEW</v>
      </c>
      <c r="Z77" s="38" t="str">
        <f t="shared" si="164"/>
        <v>SKU</v>
      </c>
      <c r="AA77" s="38" t="str">
        <f t="shared" si="164"/>
        <v>STP</v>
      </c>
      <c r="AB77" s="38" t="str">
        <f t="shared" si="164"/>
        <v>Z-O</v>
      </c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6" t="str">
        <f t="shared" si="27"/>
        <v/>
      </c>
      <c r="AP77" s="8"/>
      <c r="AQ77" s="6"/>
      <c r="AR77" s="8"/>
      <c r="AS77" s="8"/>
      <c r="AT77" s="8"/>
      <c r="AU77" s="8"/>
      <c r="AV77" s="8"/>
      <c r="AW77" s="8"/>
      <c r="AX77" s="31" t="str">
        <f>M$7</f>
        <v>BE</v>
      </c>
      <c r="AY77" s="31" t="str">
        <f t="shared" ref="AY77" si="165">N$7</f>
        <v>BEN</v>
      </c>
      <c r="AZ77" s="31" t="str">
        <f t="shared" ref="AZ77" si="166">O$7</f>
        <v>BT</v>
      </c>
      <c r="BA77" s="31" t="str">
        <f t="shared" ref="BA77" si="167">P$7</f>
        <v>COL</v>
      </c>
      <c r="BB77" s="31" t="str">
        <f t="shared" ref="BB77" si="168">Q$7</f>
        <v>CC</v>
      </c>
      <c r="BC77" s="31" t="str">
        <f t="shared" ref="BC77" si="169">R$7</f>
        <v>CRT</v>
      </c>
      <c r="BD77" s="31" t="str">
        <f t="shared" ref="BD77" si="170">S$7</f>
        <v>ELK</v>
      </c>
      <c r="BE77" s="31" t="str">
        <f t="shared" ref="BE77" si="171">T$7</f>
        <v>GI</v>
      </c>
      <c r="BF77" s="31" t="str">
        <f t="shared" ref="BF77" si="172">U$7</f>
        <v>LEX</v>
      </c>
      <c r="BG77" s="31" t="str">
        <f t="shared" ref="BG77" si="173">V$7</f>
        <v>MC</v>
      </c>
      <c r="BH77" s="31" t="str">
        <f t="shared" ref="BH77" si="174">W$7</f>
        <v>NP</v>
      </c>
      <c r="BI77" s="31" t="str">
        <f t="shared" ref="BI77" si="175">X$7</f>
        <v>PLV</v>
      </c>
      <c r="BJ77" s="31" t="str">
        <f t="shared" ref="BJ77" si="176">Y$7</f>
        <v>SEW</v>
      </c>
      <c r="BK77" s="31" t="str">
        <f t="shared" ref="BK77" si="177">Z$7</f>
        <v>SKU</v>
      </c>
      <c r="BL77" s="31" t="str">
        <f t="shared" ref="BL77" si="178">AA$7</f>
        <v>STP</v>
      </c>
      <c r="BM77" s="31" t="str">
        <f t="shared" ref="BM77" si="179">AB$7</f>
        <v>Z-O</v>
      </c>
      <c r="BN77" s="8"/>
      <c r="BO77" s="8"/>
      <c r="BP77" s="8"/>
      <c r="BQ77" s="8"/>
      <c r="BR77" s="8"/>
      <c r="BS77" s="8"/>
    </row>
    <row r="78" spans="1:71" x14ac:dyDescent="0.2">
      <c r="A78" s="44" t="s">
        <v>196</v>
      </c>
      <c r="B78" s="32" t="s">
        <v>189</v>
      </c>
      <c r="C78" s="33" t="s">
        <v>57</v>
      </c>
      <c r="D78" s="53">
        <v>123.9</v>
      </c>
      <c r="E78" s="34">
        <v>0</v>
      </c>
      <c r="F78" s="34">
        <v>85</v>
      </c>
      <c r="G78" s="34">
        <v>205</v>
      </c>
      <c r="H78" s="34">
        <f t="shared" ref="H78:H90" si="180">SUM(E78:G78)</f>
        <v>290</v>
      </c>
      <c r="I78" s="35">
        <f t="shared" ref="I78:I98" si="181">IF(H78&gt;0,LOOKUP(D78,$B$232:$B$504,$C$232:$C$504),0)*H78</f>
        <v>264.19</v>
      </c>
      <c r="J78" s="18">
        <f>IF(H78&gt;=0,LARGE($H$78:$H$111,1),0)</f>
        <v>735</v>
      </c>
      <c r="K78" s="18">
        <f>MAX(AI78:AM78)</f>
        <v>0</v>
      </c>
      <c r="L78" s="35">
        <f t="shared" ref="L78:L115" si="182">MAX(AD78:AH78)</f>
        <v>0</v>
      </c>
      <c r="M78" s="18"/>
      <c r="N78" s="18"/>
      <c r="O78" s="18"/>
      <c r="P78" s="18"/>
      <c r="Q78" s="18"/>
      <c r="R78" s="18"/>
      <c r="S78" s="18"/>
      <c r="T78" s="18"/>
      <c r="U78" s="8"/>
      <c r="V78" s="8"/>
      <c r="W78" s="8"/>
      <c r="X78" s="8"/>
      <c r="Y78" s="8"/>
      <c r="Z78" s="18"/>
      <c r="AA78" s="18"/>
      <c r="AB78" s="18"/>
      <c r="AC78" s="8"/>
      <c r="AD78" s="6">
        <f>IF(H78&gt;0,IF(H78&gt;=$J$82,1,AE78),0)</f>
        <v>0</v>
      </c>
      <c r="AE78" s="6">
        <f>IF(H78&gt;0,IF(H78&gt;=$J$81,2,AF78),0)</f>
        <v>0</v>
      </c>
      <c r="AF78" s="6">
        <f>IF(H78&gt;0,IF(H78&gt;=$J$80,3,AG78),0)</f>
        <v>0</v>
      </c>
      <c r="AG78" s="6">
        <f>IF(H78&gt;0,IF(H78&gt;=$J$79,5,AH78),0)</f>
        <v>0</v>
      </c>
      <c r="AH78" s="6">
        <f>IF(H78&gt;0,IF(H78&gt;=$J$78,7,0),0)</f>
        <v>0</v>
      </c>
      <c r="AI78" s="6">
        <f>IF(L78=7,1,AJ78)</f>
        <v>0</v>
      </c>
      <c r="AJ78" s="6">
        <f>IF(L78=5,2,AK78)</f>
        <v>0</v>
      </c>
      <c r="AK78" s="6">
        <f>IF(L78=3,3,AL78)</f>
        <v>0</v>
      </c>
      <c r="AL78" s="6">
        <f>IF(L78=2,4,AM78)</f>
        <v>0</v>
      </c>
      <c r="AM78" s="6">
        <f>IF(L78=1,5,0)</f>
        <v>0</v>
      </c>
      <c r="AN78" s="8"/>
      <c r="AO78" s="6">
        <f t="shared" si="27"/>
        <v>290</v>
      </c>
      <c r="AP78" s="6">
        <f>J78</f>
        <v>735</v>
      </c>
      <c r="AQ78" s="6" t="str">
        <f>IF(H78&gt;0,LOOKUP(C78,'counts-girls'!A$1:A$16,'counts-girls'!C$1:C$16),0)</f>
        <v>NP</v>
      </c>
      <c r="AR78" s="6">
        <f>IF($A78="*",IF($H78&gt;0,IF($H78&gt;=$AP$82,1,AS78),0),0)</f>
        <v>0</v>
      </c>
      <c r="AS78" s="6">
        <f>IF($A78="*",IF($H78&gt;0,IF($H78&gt;=$AP$81,2,AT78),0),0)</f>
        <v>0</v>
      </c>
      <c r="AT78" s="6">
        <f>IF($A78="*",IF($H78&gt;0,IF($H78&gt;=$AP$80,3,AU78),0),0)</f>
        <v>0</v>
      </c>
      <c r="AU78" s="6">
        <f>IF($A78="*",IF($H78&gt;0,IF($H78&gt;=$AP$79,5,AV78),0),0)</f>
        <v>0</v>
      </c>
      <c r="AV78" s="6">
        <f>IF($A78="*",IF($H78&gt;0,IF($H78&gt;=$AP$78,7,0),0),0)</f>
        <v>0</v>
      </c>
      <c r="AW78" s="8"/>
      <c r="AX78" s="18" t="str">
        <f t="shared" ref="AX78:BM109" si="183">IF($AQ78=AX$7,MAX($AR78:$AV78),"")</f>
        <v/>
      </c>
      <c r="AY78" s="18" t="str">
        <f t="shared" si="183"/>
        <v/>
      </c>
      <c r="AZ78" s="18" t="str">
        <f t="shared" si="183"/>
        <v/>
      </c>
      <c r="BA78" s="18" t="str">
        <f t="shared" si="183"/>
        <v/>
      </c>
      <c r="BB78" s="18" t="str">
        <f t="shared" si="183"/>
        <v/>
      </c>
      <c r="BC78" s="18" t="str">
        <f t="shared" si="183"/>
        <v/>
      </c>
      <c r="BD78" s="18" t="str">
        <f t="shared" si="183"/>
        <v/>
      </c>
      <c r="BE78" s="18" t="str">
        <f t="shared" si="183"/>
        <v/>
      </c>
      <c r="BF78" s="18" t="str">
        <f t="shared" si="183"/>
        <v/>
      </c>
      <c r="BG78" s="18" t="str">
        <f t="shared" si="183"/>
        <v/>
      </c>
      <c r="BH78" s="18">
        <f t="shared" si="183"/>
        <v>0</v>
      </c>
      <c r="BI78" s="18" t="str">
        <f t="shared" si="183"/>
        <v/>
      </c>
      <c r="BJ78" s="18" t="str">
        <f t="shared" si="183"/>
        <v/>
      </c>
      <c r="BK78" s="18" t="str">
        <f t="shared" si="183"/>
        <v/>
      </c>
      <c r="BL78" s="18" t="str">
        <f t="shared" si="183"/>
        <v/>
      </c>
      <c r="BM78" s="18" t="str">
        <f t="shared" si="183"/>
        <v/>
      </c>
      <c r="BN78" s="8"/>
      <c r="BO78" s="8"/>
      <c r="BP78" s="8"/>
      <c r="BQ78" s="8"/>
      <c r="BR78" s="8"/>
      <c r="BS78" s="8"/>
    </row>
    <row r="79" spans="1:71" x14ac:dyDescent="0.2">
      <c r="A79" s="44" t="s">
        <v>196</v>
      </c>
      <c r="B79" s="32" t="s">
        <v>186</v>
      </c>
      <c r="C79" s="33" t="s">
        <v>110</v>
      </c>
      <c r="D79" s="53">
        <v>124.3</v>
      </c>
      <c r="E79" s="34">
        <v>200</v>
      </c>
      <c r="F79" s="34">
        <v>90</v>
      </c>
      <c r="G79" s="34">
        <v>235.1</v>
      </c>
      <c r="H79" s="34">
        <f t="shared" si="180"/>
        <v>525.1</v>
      </c>
      <c r="I79" s="35">
        <f t="shared" si="181"/>
        <v>477.10586000000001</v>
      </c>
      <c r="J79" s="18">
        <f>IF(H79&gt;=0,LARGE($H$78:$H$111,2),0)</f>
        <v>655</v>
      </c>
      <c r="K79" s="18">
        <f t="shared" ref="K79:K111" si="184">MAX(AI79:AM79)</f>
        <v>3</v>
      </c>
      <c r="L79" s="35">
        <f t="shared" si="182"/>
        <v>3</v>
      </c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8"/>
      <c r="AD79" s="6">
        <f t="shared" ref="AD79:AD111" si="185">IF(H79&gt;0,IF(H79&gt;=$J$82,1,AE79),0)</f>
        <v>1</v>
      </c>
      <c r="AE79" s="6">
        <f t="shared" ref="AE79:AE111" si="186">IF(H79&gt;0,IF(H79&gt;=$J$81,2,AF79),0)</f>
        <v>2</v>
      </c>
      <c r="AF79" s="6">
        <f t="shared" ref="AF79:AF111" si="187">IF(H79&gt;0,IF(H79&gt;=$J$80,3,AG79),0)</f>
        <v>3</v>
      </c>
      <c r="AG79" s="6">
        <f t="shared" ref="AG79:AG111" si="188">IF(H79&gt;0,IF(H79&gt;=$J$79,5,AH79),0)</f>
        <v>0</v>
      </c>
      <c r="AH79" s="6">
        <f t="shared" ref="AH79:AH111" si="189">IF(H79&gt;0,IF(H79&gt;=$J$78,7,0),0)</f>
        <v>0</v>
      </c>
      <c r="AI79" s="6">
        <f t="shared" ref="AI79:AI111" si="190">IF(L79=7,1,AJ79)</f>
        <v>3</v>
      </c>
      <c r="AJ79" s="6">
        <f t="shared" ref="AJ79:AJ111" si="191">IF(L79=5,2,AK79)</f>
        <v>3</v>
      </c>
      <c r="AK79" s="6">
        <f t="shared" ref="AK79:AK111" si="192">IF(L79=3,3,AL79)</f>
        <v>3</v>
      </c>
      <c r="AL79" s="6">
        <f t="shared" ref="AL79:AL111" si="193">IF(L79=2,4,AM79)</f>
        <v>0</v>
      </c>
      <c r="AM79" s="6">
        <f t="shared" ref="AM79:AM111" si="194">IF(L79=1,5,0)</f>
        <v>0</v>
      </c>
      <c r="AN79" s="8"/>
      <c r="AO79" s="6">
        <f t="shared" si="27"/>
        <v>525.1</v>
      </c>
      <c r="AP79" s="6">
        <f>J79</f>
        <v>655</v>
      </c>
      <c r="AQ79" s="6" t="str">
        <f>IF(H79&gt;0,LOOKUP(C79,'counts-girls'!A$1:A$16,'counts-girls'!C$1:C$16),0)</f>
        <v>ELK</v>
      </c>
      <c r="AR79" s="6">
        <f t="shared" ref="AR79:AR111" si="195">IF($A79="*",IF($H79&gt;0,IF($H79&gt;=$AP$82,1,AS79),0),0)</f>
        <v>1</v>
      </c>
      <c r="AS79" s="6">
        <f t="shared" ref="AS79:AS111" si="196">IF($A79="*",IF($H79&gt;0,IF($H79&gt;=$AP$81,2,AT79),0),0)</f>
        <v>2</v>
      </c>
      <c r="AT79" s="6">
        <f t="shared" ref="AT79:AT111" si="197">IF($A79="*",IF($H79&gt;0,IF($H79&gt;=$AP$80,3,AU79),0),0)</f>
        <v>3</v>
      </c>
      <c r="AU79" s="6">
        <f t="shared" ref="AU79:AU111" si="198">IF($A79="*",IF($H79&gt;0,IF($H79&gt;=$AP$79,5,AV79),0),0)</f>
        <v>0</v>
      </c>
      <c r="AV79" s="6">
        <f t="shared" ref="AV79:AV111" si="199">IF($A79="*",IF($H79&gt;0,IF($H79&gt;=$AP$78,7,0),0),0)</f>
        <v>0</v>
      </c>
      <c r="AW79" s="8"/>
      <c r="AX79" s="18" t="str">
        <f t="shared" si="183"/>
        <v/>
      </c>
      <c r="AY79" s="18" t="str">
        <f t="shared" si="183"/>
        <v/>
      </c>
      <c r="AZ79" s="18" t="str">
        <f t="shared" si="183"/>
        <v/>
      </c>
      <c r="BA79" s="18" t="str">
        <f t="shared" si="183"/>
        <v/>
      </c>
      <c r="BB79" s="18" t="str">
        <f t="shared" si="183"/>
        <v/>
      </c>
      <c r="BC79" s="18" t="str">
        <f t="shared" si="183"/>
        <v/>
      </c>
      <c r="BD79" s="18">
        <f t="shared" si="183"/>
        <v>3</v>
      </c>
      <c r="BE79" s="18" t="str">
        <f t="shared" si="183"/>
        <v/>
      </c>
      <c r="BF79" s="18" t="str">
        <f t="shared" si="183"/>
        <v/>
      </c>
      <c r="BG79" s="18" t="str">
        <f t="shared" si="183"/>
        <v/>
      </c>
      <c r="BH79" s="18" t="str">
        <f t="shared" si="183"/>
        <v/>
      </c>
      <c r="BI79" s="18" t="str">
        <f t="shared" si="183"/>
        <v/>
      </c>
      <c r="BJ79" s="18" t="str">
        <f t="shared" si="183"/>
        <v/>
      </c>
      <c r="BK79" s="18" t="str">
        <f t="shared" si="183"/>
        <v/>
      </c>
      <c r="BL79" s="18" t="str">
        <f t="shared" si="183"/>
        <v/>
      </c>
      <c r="BM79" s="18" t="str">
        <f t="shared" si="183"/>
        <v/>
      </c>
      <c r="BN79" s="8"/>
      <c r="BO79" s="8"/>
      <c r="BP79" s="8"/>
      <c r="BQ79" s="8"/>
      <c r="BR79" s="8"/>
      <c r="BS79" s="8"/>
    </row>
    <row r="80" spans="1:71" x14ac:dyDescent="0.2">
      <c r="A80" s="8" t="s">
        <v>196</v>
      </c>
      <c r="B80" s="32" t="s">
        <v>185</v>
      </c>
      <c r="C80" s="33" t="s">
        <v>42</v>
      </c>
      <c r="D80" s="53">
        <v>124.9</v>
      </c>
      <c r="E80" s="34">
        <v>165</v>
      </c>
      <c r="F80" s="34">
        <v>85</v>
      </c>
      <c r="G80" s="34">
        <v>200</v>
      </c>
      <c r="H80" s="34">
        <f t="shared" si="180"/>
        <v>450</v>
      </c>
      <c r="I80" s="35">
        <f t="shared" si="181"/>
        <v>408.87</v>
      </c>
      <c r="J80" s="18">
        <f>IF(H80&gt;=0,LARGE($H$78:$H$111,3),0)</f>
        <v>525.1</v>
      </c>
      <c r="K80" s="18">
        <f t="shared" si="184"/>
        <v>0</v>
      </c>
      <c r="L80" s="35">
        <f t="shared" si="182"/>
        <v>0</v>
      </c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8"/>
      <c r="AD80" s="6">
        <f t="shared" si="185"/>
        <v>0</v>
      </c>
      <c r="AE80" s="6">
        <f t="shared" si="186"/>
        <v>0</v>
      </c>
      <c r="AF80" s="6">
        <f t="shared" si="187"/>
        <v>0</v>
      </c>
      <c r="AG80" s="6">
        <f t="shared" si="188"/>
        <v>0</v>
      </c>
      <c r="AH80" s="6">
        <f t="shared" si="189"/>
        <v>0</v>
      </c>
      <c r="AI80" s="6">
        <f t="shared" si="190"/>
        <v>0</v>
      </c>
      <c r="AJ80" s="6">
        <f t="shared" si="191"/>
        <v>0</v>
      </c>
      <c r="AK80" s="6">
        <f t="shared" si="192"/>
        <v>0</v>
      </c>
      <c r="AL80" s="6">
        <f t="shared" si="193"/>
        <v>0</v>
      </c>
      <c r="AM80" s="6">
        <f t="shared" si="194"/>
        <v>0</v>
      </c>
      <c r="AN80" s="8"/>
      <c r="AO80" s="6">
        <f t="shared" si="27"/>
        <v>450</v>
      </c>
      <c r="AP80" s="6">
        <f>J80</f>
        <v>525.1</v>
      </c>
      <c r="AQ80" s="6" t="str">
        <f>IF(H80&gt;0,LOOKUP(C80,'counts-girls'!A$1:A$16,'counts-girls'!C$1:C$16),0)</f>
        <v>BEN</v>
      </c>
      <c r="AR80" s="6">
        <f t="shared" si="195"/>
        <v>0</v>
      </c>
      <c r="AS80" s="6">
        <f t="shared" si="196"/>
        <v>0</v>
      </c>
      <c r="AT80" s="6">
        <f t="shared" si="197"/>
        <v>0</v>
      </c>
      <c r="AU80" s="6">
        <f t="shared" si="198"/>
        <v>0</v>
      </c>
      <c r="AV80" s="6">
        <f t="shared" si="199"/>
        <v>0</v>
      </c>
      <c r="AW80" s="8"/>
      <c r="AX80" s="18" t="str">
        <f t="shared" si="183"/>
        <v/>
      </c>
      <c r="AY80" s="18">
        <f t="shared" si="183"/>
        <v>0</v>
      </c>
      <c r="AZ80" s="18" t="str">
        <f t="shared" si="183"/>
        <v/>
      </c>
      <c r="BA80" s="18"/>
      <c r="BB80" s="18"/>
      <c r="BC80" s="18"/>
      <c r="BD80" s="18"/>
      <c r="BE80" s="18"/>
      <c r="BF80" s="18"/>
      <c r="BG80" s="18"/>
      <c r="BH80" s="18"/>
      <c r="BI80" s="18" t="str">
        <f t="shared" si="183"/>
        <v/>
      </c>
      <c r="BJ80" s="18" t="str">
        <f t="shared" si="183"/>
        <v/>
      </c>
      <c r="BK80" s="18" t="str">
        <f t="shared" si="183"/>
        <v/>
      </c>
      <c r="BL80" s="18" t="str">
        <f t="shared" si="183"/>
        <v/>
      </c>
      <c r="BM80" s="18" t="str">
        <f t="shared" si="183"/>
        <v/>
      </c>
      <c r="BN80" s="8"/>
      <c r="BO80" s="8"/>
      <c r="BP80" s="8"/>
      <c r="BQ80" s="8"/>
      <c r="BR80" s="8"/>
      <c r="BS80" s="8"/>
    </row>
    <row r="81" spans="1:71" x14ac:dyDescent="0.2">
      <c r="A81" s="44" t="s">
        <v>196</v>
      </c>
      <c r="B81" s="32" t="s">
        <v>187</v>
      </c>
      <c r="C81" s="33" t="s">
        <v>110</v>
      </c>
      <c r="D81" s="53">
        <v>127.8</v>
      </c>
      <c r="E81" s="34">
        <v>195</v>
      </c>
      <c r="F81" s="34">
        <v>105</v>
      </c>
      <c r="G81" s="34">
        <v>220</v>
      </c>
      <c r="H81" s="34">
        <f t="shared" si="180"/>
        <v>520</v>
      </c>
      <c r="I81" s="35">
        <f t="shared" si="181"/>
        <v>462.904</v>
      </c>
      <c r="J81" s="18">
        <f>IF(H81&gt;=0,LARGE($H$78:$H$111,4),0)</f>
        <v>525</v>
      </c>
      <c r="K81" s="18">
        <f t="shared" si="184"/>
        <v>5</v>
      </c>
      <c r="L81" s="35">
        <f t="shared" si="182"/>
        <v>1</v>
      </c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8"/>
      <c r="AD81" s="6">
        <f t="shared" si="185"/>
        <v>1</v>
      </c>
      <c r="AE81" s="6">
        <f t="shared" si="186"/>
        <v>0</v>
      </c>
      <c r="AF81" s="6">
        <f t="shared" si="187"/>
        <v>0</v>
      </c>
      <c r="AG81" s="6">
        <f t="shared" si="188"/>
        <v>0</v>
      </c>
      <c r="AH81" s="6">
        <f t="shared" si="189"/>
        <v>0</v>
      </c>
      <c r="AI81" s="6">
        <f t="shared" si="190"/>
        <v>5</v>
      </c>
      <c r="AJ81" s="6">
        <f t="shared" si="191"/>
        <v>5</v>
      </c>
      <c r="AK81" s="6">
        <f t="shared" si="192"/>
        <v>5</v>
      </c>
      <c r="AL81" s="6">
        <f t="shared" si="193"/>
        <v>5</v>
      </c>
      <c r="AM81" s="6">
        <f t="shared" si="194"/>
        <v>5</v>
      </c>
      <c r="AN81" s="8"/>
      <c r="AO81" s="6">
        <f t="shared" si="27"/>
        <v>520</v>
      </c>
      <c r="AP81" s="6">
        <f>J81</f>
        <v>525</v>
      </c>
      <c r="AQ81" s="6" t="str">
        <f>IF(H81&gt;0,LOOKUP(C81,'counts-girls'!A$1:A$16,'counts-girls'!C$1:C$16),0)</f>
        <v>ELK</v>
      </c>
      <c r="AR81" s="6">
        <f t="shared" si="195"/>
        <v>1</v>
      </c>
      <c r="AS81" s="6">
        <f t="shared" si="196"/>
        <v>0</v>
      </c>
      <c r="AT81" s="6">
        <f t="shared" si="197"/>
        <v>0</v>
      </c>
      <c r="AU81" s="6">
        <f t="shared" si="198"/>
        <v>0</v>
      </c>
      <c r="AV81" s="6">
        <f t="shared" si="199"/>
        <v>0</v>
      </c>
      <c r="AW81" s="8"/>
      <c r="AX81" s="18" t="str">
        <f t="shared" si="183"/>
        <v/>
      </c>
      <c r="AY81" s="18" t="str">
        <f t="shared" si="183"/>
        <v/>
      </c>
      <c r="AZ81" s="18" t="str">
        <f t="shared" si="183"/>
        <v/>
      </c>
      <c r="BA81" s="18"/>
      <c r="BB81" s="18"/>
      <c r="BC81" s="18"/>
      <c r="BD81" s="18"/>
      <c r="BE81" s="18"/>
      <c r="BF81" s="18"/>
      <c r="BG81" s="18"/>
      <c r="BH81" s="18"/>
      <c r="BI81" s="18" t="str">
        <f t="shared" si="183"/>
        <v/>
      </c>
      <c r="BJ81" s="18" t="str">
        <f t="shared" si="183"/>
        <v/>
      </c>
      <c r="BK81" s="18" t="str">
        <f t="shared" si="183"/>
        <v/>
      </c>
      <c r="BL81" s="18" t="str">
        <f t="shared" si="183"/>
        <v/>
      </c>
      <c r="BM81" s="18" t="str">
        <f t="shared" si="183"/>
        <v/>
      </c>
      <c r="BN81" s="8"/>
      <c r="BO81" s="8"/>
      <c r="BP81" s="8"/>
      <c r="BQ81" s="8"/>
      <c r="BR81" s="8"/>
      <c r="BS81" s="8"/>
    </row>
    <row r="82" spans="1:71" x14ac:dyDescent="0.2">
      <c r="A82" s="8" t="s">
        <v>196</v>
      </c>
      <c r="B82" s="32" t="s">
        <v>295</v>
      </c>
      <c r="C82" s="33" t="s">
        <v>288</v>
      </c>
      <c r="D82" s="53">
        <v>128.5</v>
      </c>
      <c r="E82" s="34">
        <v>275</v>
      </c>
      <c r="F82" s="34">
        <v>145</v>
      </c>
      <c r="G82" s="34">
        <v>315</v>
      </c>
      <c r="H82" s="34">
        <f t="shared" si="180"/>
        <v>735</v>
      </c>
      <c r="I82" s="35">
        <f t="shared" si="181"/>
        <v>650.54849999999999</v>
      </c>
      <c r="J82" s="18">
        <f>IF(H82&gt;=0,LARGE($H$78:$H$111,5),0)</f>
        <v>520</v>
      </c>
      <c r="K82" s="18">
        <f t="shared" si="184"/>
        <v>1</v>
      </c>
      <c r="L82" s="35">
        <f t="shared" si="182"/>
        <v>7</v>
      </c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8"/>
      <c r="AD82" s="6">
        <f t="shared" si="185"/>
        <v>1</v>
      </c>
      <c r="AE82" s="6">
        <f t="shared" si="186"/>
        <v>2</v>
      </c>
      <c r="AF82" s="6">
        <f t="shared" si="187"/>
        <v>3</v>
      </c>
      <c r="AG82" s="6">
        <f t="shared" si="188"/>
        <v>5</v>
      </c>
      <c r="AH82" s="6">
        <f t="shared" si="189"/>
        <v>7</v>
      </c>
      <c r="AI82" s="6">
        <f t="shared" si="190"/>
        <v>1</v>
      </c>
      <c r="AJ82" s="6">
        <f t="shared" si="191"/>
        <v>0</v>
      </c>
      <c r="AK82" s="6">
        <f t="shared" si="192"/>
        <v>0</v>
      </c>
      <c r="AL82" s="6">
        <f t="shared" si="193"/>
        <v>0</v>
      </c>
      <c r="AM82" s="6">
        <f t="shared" si="194"/>
        <v>0</v>
      </c>
      <c r="AN82" s="8"/>
      <c r="AO82" s="6">
        <f t="shared" ref="AO82:AO152" si="200">IF(A82="*",H82,"")</f>
        <v>735</v>
      </c>
      <c r="AP82" s="6">
        <f>J82</f>
        <v>520</v>
      </c>
      <c r="AQ82" s="6" t="str">
        <f>IF(H82&gt;0,LOOKUP(C82,'counts-girls'!A$1:A$16,'counts-girls'!C$1:C$16),0)</f>
        <v>COL</v>
      </c>
      <c r="AR82" s="6">
        <f t="shared" si="195"/>
        <v>1</v>
      </c>
      <c r="AS82" s="6">
        <f t="shared" si="196"/>
        <v>2</v>
      </c>
      <c r="AT82" s="6">
        <f t="shared" si="197"/>
        <v>3</v>
      </c>
      <c r="AU82" s="6">
        <f t="shared" si="198"/>
        <v>5</v>
      </c>
      <c r="AV82" s="6">
        <f t="shared" si="199"/>
        <v>7</v>
      </c>
      <c r="AW82" s="8"/>
      <c r="AX82" s="18" t="str">
        <f t="shared" si="183"/>
        <v/>
      </c>
      <c r="AY82" s="18" t="str">
        <f t="shared" si="183"/>
        <v/>
      </c>
      <c r="AZ82" s="18" t="str">
        <f t="shared" si="183"/>
        <v/>
      </c>
      <c r="BA82" s="18"/>
      <c r="BB82" s="18"/>
      <c r="BC82" s="18"/>
      <c r="BD82" s="18"/>
      <c r="BE82" s="18"/>
      <c r="BF82" s="18"/>
      <c r="BG82" s="18"/>
      <c r="BH82" s="18"/>
      <c r="BI82" s="18" t="str">
        <f t="shared" si="183"/>
        <v/>
      </c>
      <c r="BJ82" s="18" t="str">
        <f t="shared" si="183"/>
        <v/>
      </c>
      <c r="BK82" s="18" t="str">
        <f t="shared" si="183"/>
        <v/>
      </c>
      <c r="BL82" s="18" t="str">
        <f t="shared" si="183"/>
        <v/>
      </c>
      <c r="BM82" s="18" t="str">
        <f t="shared" si="183"/>
        <v/>
      </c>
      <c r="BN82" s="8"/>
      <c r="BO82" s="8"/>
      <c r="BP82" s="8"/>
      <c r="BQ82" s="8"/>
      <c r="BR82" s="8"/>
      <c r="BS82" s="8"/>
    </row>
    <row r="83" spans="1:71" x14ac:dyDescent="0.2">
      <c r="A83" s="44" t="s">
        <v>196</v>
      </c>
      <c r="B83" s="32" t="s">
        <v>95</v>
      </c>
      <c r="C83" s="33" t="s">
        <v>57</v>
      </c>
      <c r="D83" s="53">
        <v>128.5</v>
      </c>
      <c r="E83" s="34">
        <v>140</v>
      </c>
      <c r="F83" s="34">
        <v>80</v>
      </c>
      <c r="G83" s="34">
        <v>180</v>
      </c>
      <c r="H83" s="34">
        <f t="shared" si="180"/>
        <v>400</v>
      </c>
      <c r="I83" s="35">
        <f t="shared" si="181"/>
        <v>354.04</v>
      </c>
      <c r="J83" s="36"/>
      <c r="K83" s="18">
        <f t="shared" si="184"/>
        <v>0</v>
      </c>
      <c r="L83" s="35">
        <f t="shared" si="182"/>
        <v>0</v>
      </c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8"/>
      <c r="AD83" s="6">
        <f t="shared" si="185"/>
        <v>0</v>
      </c>
      <c r="AE83" s="6">
        <f t="shared" si="186"/>
        <v>0</v>
      </c>
      <c r="AF83" s="6">
        <f t="shared" si="187"/>
        <v>0</v>
      </c>
      <c r="AG83" s="6">
        <f t="shared" si="188"/>
        <v>0</v>
      </c>
      <c r="AH83" s="6">
        <f t="shared" si="189"/>
        <v>0</v>
      </c>
      <c r="AI83" s="6">
        <f t="shared" si="190"/>
        <v>0</v>
      </c>
      <c r="AJ83" s="6">
        <f t="shared" si="191"/>
        <v>0</v>
      </c>
      <c r="AK83" s="6">
        <f t="shared" si="192"/>
        <v>0</v>
      </c>
      <c r="AL83" s="6">
        <f t="shared" si="193"/>
        <v>0</v>
      </c>
      <c r="AM83" s="6">
        <f t="shared" si="194"/>
        <v>0</v>
      </c>
      <c r="AN83" s="8"/>
      <c r="AO83" s="6">
        <f t="shared" si="200"/>
        <v>400</v>
      </c>
      <c r="AP83" s="8"/>
      <c r="AQ83" s="6" t="str">
        <f>IF(H83&gt;0,LOOKUP(C83,'counts-girls'!A$1:A$16,'counts-girls'!C$1:C$16),0)</f>
        <v>NP</v>
      </c>
      <c r="AR83" s="6">
        <f t="shared" si="195"/>
        <v>0</v>
      </c>
      <c r="AS83" s="6">
        <f t="shared" si="196"/>
        <v>0</v>
      </c>
      <c r="AT83" s="6">
        <f t="shared" si="197"/>
        <v>0</v>
      </c>
      <c r="AU83" s="6">
        <f t="shared" si="198"/>
        <v>0</v>
      </c>
      <c r="AV83" s="6">
        <f t="shared" si="199"/>
        <v>0</v>
      </c>
      <c r="AW83" s="8"/>
      <c r="AX83" s="18" t="str">
        <f t="shared" si="183"/>
        <v/>
      </c>
      <c r="AY83" s="18" t="str">
        <f t="shared" si="183"/>
        <v/>
      </c>
      <c r="AZ83" s="18" t="str">
        <f t="shared" si="183"/>
        <v/>
      </c>
      <c r="BA83" s="18" t="str">
        <f t="shared" ref="BA83:BI94" si="201">IF($AQ83=BA$7,MAX($AR83:$AV83),"")</f>
        <v/>
      </c>
      <c r="BB83" s="18" t="str">
        <f t="shared" si="201"/>
        <v/>
      </c>
      <c r="BC83" s="18" t="str">
        <f t="shared" si="201"/>
        <v/>
      </c>
      <c r="BD83" s="18" t="str">
        <f t="shared" si="201"/>
        <v/>
      </c>
      <c r="BE83" s="18" t="str">
        <f t="shared" si="201"/>
        <v/>
      </c>
      <c r="BF83" s="18" t="str">
        <f t="shared" si="201"/>
        <v/>
      </c>
      <c r="BG83" s="18" t="str">
        <f t="shared" si="201"/>
        <v/>
      </c>
      <c r="BH83" s="18">
        <f t="shared" si="201"/>
        <v>0</v>
      </c>
      <c r="BI83" s="18" t="str">
        <f t="shared" si="201"/>
        <v/>
      </c>
      <c r="BJ83" s="18" t="str">
        <f t="shared" si="183"/>
        <v/>
      </c>
      <c r="BK83" s="18" t="str">
        <f t="shared" si="183"/>
        <v/>
      </c>
      <c r="BL83" s="18" t="str">
        <f t="shared" si="183"/>
        <v/>
      </c>
      <c r="BM83" s="18" t="str">
        <f t="shared" si="183"/>
        <v/>
      </c>
      <c r="BN83" s="8"/>
      <c r="BO83" s="8"/>
      <c r="BP83" s="8"/>
      <c r="BQ83" s="8"/>
      <c r="BR83" s="8"/>
      <c r="BS83" s="8"/>
    </row>
    <row r="84" spans="1:71" x14ac:dyDescent="0.2">
      <c r="A84" s="8" t="s">
        <v>196</v>
      </c>
      <c r="B84" s="32" t="s">
        <v>332</v>
      </c>
      <c r="C84" s="33" t="s">
        <v>279</v>
      </c>
      <c r="D84" s="53">
        <v>129.4</v>
      </c>
      <c r="E84" s="34">
        <v>135</v>
      </c>
      <c r="F84" s="34">
        <v>80</v>
      </c>
      <c r="G84" s="34">
        <v>205</v>
      </c>
      <c r="H84" s="34">
        <f t="shared" si="180"/>
        <v>420</v>
      </c>
      <c r="I84" s="35">
        <f t="shared" si="181"/>
        <v>369.096</v>
      </c>
      <c r="J84" s="36"/>
      <c r="K84" s="18">
        <f t="shared" si="184"/>
        <v>0</v>
      </c>
      <c r="L84" s="35">
        <f t="shared" si="182"/>
        <v>0</v>
      </c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8"/>
      <c r="AD84" s="6">
        <f t="shared" si="185"/>
        <v>0</v>
      </c>
      <c r="AE84" s="6">
        <f t="shared" si="186"/>
        <v>0</v>
      </c>
      <c r="AF84" s="6">
        <f t="shared" si="187"/>
        <v>0</v>
      </c>
      <c r="AG84" s="6">
        <f t="shared" si="188"/>
        <v>0</v>
      </c>
      <c r="AH84" s="6">
        <f t="shared" si="189"/>
        <v>0</v>
      </c>
      <c r="AI84" s="6">
        <f t="shared" si="190"/>
        <v>0</v>
      </c>
      <c r="AJ84" s="6">
        <f t="shared" si="191"/>
        <v>0</v>
      </c>
      <c r="AK84" s="6">
        <f t="shared" si="192"/>
        <v>0</v>
      </c>
      <c r="AL84" s="6">
        <f t="shared" si="193"/>
        <v>0</v>
      </c>
      <c r="AM84" s="6">
        <f t="shared" si="194"/>
        <v>0</v>
      </c>
      <c r="AN84" s="8"/>
      <c r="AO84" s="6">
        <f t="shared" si="200"/>
        <v>420</v>
      </c>
      <c r="AP84" s="8"/>
      <c r="AQ84" s="6" t="str">
        <f>IF(H84&gt;0,LOOKUP(C84,'counts-girls'!A$1:A$16,'counts-girls'!C$1:C$16),0)</f>
        <v>SEW</v>
      </c>
      <c r="AR84" s="6">
        <f t="shared" si="195"/>
        <v>0</v>
      </c>
      <c r="AS84" s="6">
        <f t="shared" si="196"/>
        <v>0</v>
      </c>
      <c r="AT84" s="6">
        <f t="shared" si="197"/>
        <v>0</v>
      </c>
      <c r="AU84" s="6">
        <f t="shared" si="198"/>
        <v>0</v>
      </c>
      <c r="AV84" s="6">
        <f t="shared" si="199"/>
        <v>0</v>
      </c>
      <c r="AW84" s="8"/>
      <c r="AX84" s="18" t="str">
        <f t="shared" si="183"/>
        <v/>
      </c>
      <c r="AY84" s="18" t="str">
        <f t="shared" si="183"/>
        <v/>
      </c>
      <c r="AZ84" s="18" t="str">
        <f t="shared" si="183"/>
        <v/>
      </c>
      <c r="BA84" s="18" t="str">
        <f t="shared" si="201"/>
        <v/>
      </c>
      <c r="BB84" s="18" t="str">
        <f t="shared" si="201"/>
        <v/>
      </c>
      <c r="BC84" s="18" t="str">
        <f t="shared" si="201"/>
        <v/>
      </c>
      <c r="BD84" s="18" t="str">
        <f t="shared" si="201"/>
        <v/>
      </c>
      <c r="BE84" s="18" t="str">
        <f t="shared" si="201"/>
        <v/>
      </c>
      <c r="BF84" s="18" t="str">
        <f t="shared" si="201"/>
        <v/>
      </c>
      <c r="BG84" s="18" t="str">
        <f t="shared" si="201"/>
        <v/>
      </c>
      <c r="BH84" s="18" t="str">
        <f t="shared" si="201"/>
        <v/>
      </c>
      <c r="BI84" s="18" t="str">
        <f t="shared" si="201"/>
        <v/>
      </c>
      <c r="BJ84" s="18">
        <f t="shared" si="183"/>
        <v>0</v>
      </c>
      <c r="BK84" s="18" t="str">
        <f t="shared" si="183"/>
        <v/>
      </c>
      <c r="BL84" s="18" t="str">
        <f t="shared" si="183"/>
        <v/>
      </c>
      <c r="BM84" s="18" t="str">
        <f t="shared" si="183"/>
        <v/>
      </c>
      <c r="BN84" s="8"/>
      <c r="BO84" s="8"/>
      <c r="BP84" s="8"/>
      <c r="BQ84" s="8"/>
      <c r="BR84" s="8"/>
      <c r="BS84" s="8"/>
    </row>
    <row r="85" spans="1:71" x14ac:dyDescent="0.2">
      <c r="A85" s="44" t="s">
        <v>196</v>
      </c>
      <c r="B85" s="32" t="s">
        <v>67</v>
      </c>
      <c r="C85" s="33" t="s">
        <v>43</v>
      </c>
      <c r="D85" s="53">
        <v>130</v>
      </c>
      <c r="E85" s="34">
        <v>260</v>
      </c>
      <c r="F85" s="34">
        <v>120</v>
      </c>
      <c r="G85" s="34">
        <v>275</v>
      </c>
      <c r="H85" s="34">
        <f t="shared" si="180"/>
        <v>655</v>
      </c>
      <c r="I85" s="35">
        <f t="shared" si="181"/>
        <v>572.33900000000006</v>
      </c>
      <c r="J85" s="36"/>
      <c r="K85" s="18">
        <f>MAX(AI85:AM85)</f>
        <v>2</v>
      </c>
      <c r="L85" s="35">
        <f t="shared" si="182"/>
        <v>5</v>
      </c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8"/>
      <c r="AD85" s="6">
        <f t="shared" si="185"/>
        <v>1</v>
      </c>
      <c r="AE85" s="6">
        <f t="shared" si="186"/>
        <v>2</v>
      </c>
      <c r="AF85" s="6">
        <f t="shared" si="187"/>
        <v>3</v>
      </c>
      <c r="AG85" s="6">
        <f t="shared" si="188"/>
        <v>5</v>
      </c>
      <c r="AH85" s="6">
        <f t="shared" si="189"/>
        <v>0</v>
      </c>
      <c r="AI85" s="6">
        <f t="shared" si="190"/>
        <v>2</v>
      </c>
      <c r="AJ85" s="6">
        <f t="shared" si="191"/>
        <v>2</v>
      </c>
      <c r="AK85" s="6">
        <f t="shared" si="192"/>
        <v>0</v>
      </c>
      <c r="AL85" s="6">
        <f t="shared" si="193"/>
        <v>0</v>
      </c>
      <c r="AM85" s="6">
        <f t="shared" si="194"/>
        <v>0</v>
      </c>
      <c r="AN85" s="8"/>
      <c r="AO85" s="6">
        <f t="shared" si="200"/>
        <v>655</v>
      </c>
      <c r="AP85" s="8"/>
      <c r="AQ85" s="6" t="str">
        <f>IF(H85&gt;0,LOOKUP(C85,'counts-girls'!A$1:A$16,'counts-girls'!C$1:C$16),0)</f>
        <v>SKU</v>
      </c>
      <c r="AR85" s="6">
        <f t="shared" si="195"/>
        <v>1</v>
      </c>
      <c r="AS85" s="6">
        <f t="shared" si="196"/>
        <v>2</v>
      </c>
      <c r="AT85" s="6">
        <f t="shared" si="197"/>
        <v>3</v>
      </c>
      <c r="AU85" s="6">
        <f t="shared" si="198"/>
        <v>5</v>
      </c>
      <c r="AV85" s="6">
        <f t="shared" si="199"/>
        <v>0</v>
      </c>
      <c r="AW85" s="8"/>
      <c r="AX85" s="18" t="str">
        <f t="shared" si="183"/>
        <v/>
      </c>
      <c r="AY85" s="18" t="str">
        <f t="shared" si="183"/>
        <v/>
      </c>
      <c r="AZ85" s="18" t="str">
        <f t="shared" si="183"/>
        <v/>
      </c>
      <c r="BA85" s="18" t="str">
        <f t="shared" si="201"/>
        <v/>
      </c>
      <c r="BB85" s="18" t="str">
        <f t="shared" si="201"/>
        <v/>
      </c>
      <c r="BC85" s="18" t="str">
        <f t="shared" si="201"/>
        <v/>
      </c>
      <c r="BD85" s="18" t="str">
        <f t="shared" si="201"/>
        <v/>
      </c>
      <c r="BE85" s="18" t="str">
        <f t="shared" si="201"/>
        <v/>
      </c>
      <c r="BF85" s="18" t="str">
        <f t="shared" si="201"/>
        <v/>
      </c>
      <c r="BG85" s="18" t="str">
        <f t="shared" si="201"/>
        <v/>
      </c>
      <c r="BH85" s="18" t="str">
        <f t="shared" si="201"/>
        <v/>
      </c>
      <c r="BI85" s="18" t="str">
        <f t="shared" si="201"/>
        <v/>
      </c>
      <c r="BJ85" s="18" t="str">
        <f t="shared" si="183"/>
        <v/>
      </c>
      <c r="BK85" s="18">
        <f t="shared" si="183"/>
        <v>5</v>
      </c>
      <c r="BL85" s="18" t="str">
        <f t="shared" si="183"/>
        <v/>
      </c>
      <c r="BM85" s="18" t="str">
        <f t="shared" si="183"/>
        <v/>
      </c>
      <c r="BN85" s="8"/>
      <c r="BO85" s="8"/>
      <c r="BP85" s="8"/>
      <c r="BQ85" s="8"/>
      <c r="BR85" s="8"/>
      <c r="BS85" s="8"/>
    </row>
    <row r="86" spans="1:71" x14ac:dyDescent="0.2">
      <c r="A86" s="44"/>
      <c r="B86" s="32" t="s">
        <v>316</v>
      </c>
      <c r="C86" s="33" t="s">
        <v>45</v>
      </c>
      <c r="D86" s="53">
        <v>131.19999999999999</v>
      </c>
      <c r="E86" s="34">
        <v>140</v>
      </c>
      <c r="F86" s="34">
        <v>70</v>
      </c>
      <c r="G86" s="34">
        <v>175</v>
      </c>
      <c r="H86" s="34">
        <f t="shared" si="180"/>
        <v>385</v>
      </c>
      <c r="I86" s="35">
        <f t="shared" si="181"/>
        <v>334.02600000000001</v>
      </c>
      <c r="J86" s="36"/>
      <c r="K86" s="18">
        <f t="shared" si="184"/>
        <v>0</v>
      </c>
      <c r="L86" s="35">
        <f t="shared" si="182"/>
        <v>0</v>
      </c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8"/>
      <c r="AD86" s="6">
        <f t="shared" si="185"/>
        <v>0</v>
      </c>
      <c r="AE86" s="6">
        <f t="shared" si="186"/>
        <v>0</v>
      </c>
      <c r="AF86" s="6">
        <f t="shared" si="187"/>
        <v>0</v>
      </c>
      <c r="AG86" s="6">
        <f t="shared" si="188"/>
        <v>0</v>
      </c>
      <c r="AH86" s="6">
        <f t="shared" si="189"/>
        <v>0</v>
      </c>
      <c r="AI86" s="6">
        <f t="shared" si="190"/>
        <v>0</v>
      </c>
      <c r="AJ86" s="6">
        <f t="shared" si="191"/>
        <v>0</v>
      </c>
      <c r="AK86" s="6">
        <f t="shared" si="192"/>
        <v>0</v>
      </c>
      <c r="AL86" s="6">
        <f t="shared" si="193"/>
        <v>0</v>
      </c>
      <c r="AM86" s="6">
        <f t="shared" si="194"/>
        <v>0</v>
      </c>
      <c r="AN86" s="8"/>
      <c r="AO86" s="6" t="str">
        <f t="shared" si="200"/>
        <v/>
      </c>
      <c r="AP86" s="8"/>
      <c r="AQ86" s="6" t="str">
        <f>IF(H86&gt;0,LOOKUP(C86,'counts-girls'!A$1:A$16,'counts-girls'!C$1:C$16),0)</f>
        <v>LEX</v>
      </c>
      <c r="AR86" s="6">
        <f t="shared" si="195"/>
        <v>0</v>
      </c>
      <c r="AS86" s="6">
        <f t="shared" si="196"/>
        <v>0</v>
      </c>
      <c r="AT86" s="6">
        <f t="shared" si="197"/>
        <v>0</v>
      </c>
      <c r="AU86" s="6">
        <f t="shared" si="198"/>
        <v>0</v>
      </c>
      <c r="AV86" s="6">
        <f t="shared" si="199"/>
        <v>0</v>
      </c>
      <c r="AW86" s="8"/>
      <c r="AX86" s="18" t="str">
        <f t="shared" si="183"/>
        <v/>
      </c>
      <c r="AY86" s="18" t="str">
        <f t="shared" si="183"/>
        <v/>
      </c>
      <c r="AZ86" s="18" t="str">
        <f t="shared" si="183"/>
        <v/>
      </c>
      <c r="BA86" s="18" t="str">
        <f t="shared" si="201"/>
        <v/>
      </c>
      <c r="BB86" s="18" t="str">
        <f t="shared" si="201"/>
        <v/>
      </c>
      <c r="BC86" s="18" t="str">
        <f t="shared" si="201"/>
        <v/>
      </c>
      <c r="BD86" s="18" t="str">
        <f t="shared" si="201"/>
        <v/>
      </c>
      <c r="BE86" s="18" t="str">
        <f t="shared" si="201"/>
        <v/>
      </c>
      <c r="BF86" s="18">
        <f t="shared" si="201"/>
        <v>0</v>
      </c>
      <c r="BG86" s="18" t="str">
        <f t="shared" si="201"/>
        <v/>
      </c>
      <c r="BH86" s="18" t="str">
        <f t="shared" si="201"/>
        <v/>
      </c>
      <c r="BI86" s="18" t="str">
        <f t="shared" si="201"/>
        <v/>
      </c>
      <c r="BJ86" s="18" t="str">
        <f t="shared" si="183"/>
        <v/>
      </c>
      <c r="BK86" s="18" t="str">
        <f t="shared" si="183"/>
        <v/>
      </c>
      <c r="BL86" s="18" t="str">
        <f t="shared" si="183"/>
        <v/>
      </c>
      <c r="BM86" s="18" t="str">
        <f t="shared" si="183"/>
        <v/>
      </c>
      <c r="BN86" s="8"/>
      <c r="BO86" s="8"/>
      <c r="BP86" s="8"/>
      <c r="BQ86" s="8"/>
      <c r="BR86" s="8"/>
      <c r="BS86" s="8"/>
    </row>
    <row r="87" spans="1:71" x14ac:dyDescent="0.2">
      <c r="A87" s="44" t="s">
        <v>196</v>
      </c>
      <c r="B87" s="32" t="s">
        <v>188</v>
      </c>
      <c r="C87" s="33" t="s">
        <v>66</v>
      </c>
      <c r="D87" s="53">
        <v>131.4</v>
      </c>
      <c r="E87" s="34">
        <v>205</v>
      </c>
      <c r="F87" s="34">
        <v>105</v>
      </c>
      <c r="G87" s="34">
        <v>215</v>
      </c>
      <c r="H87" s="34">
        <f t="shared" si="180"/>
        <v>525</v>
      </c>
      <c r="I87" s="35">
        <f t="shared" si="181"/>
        <v>455.49</v>
      </c>
      <c r="J87" s="36"/>
      <c r="K87" s="18">
        <f t="shared" si="184"/>
        <v>4</v>
      </c>
      <c r="L87" s="35">
        <f t="shared" si="182"/>
        <v>2</v>
      </c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8"/>
      <c r="AD87" s="6">
        <f t="shared" si="185"/>
        <v>1</v>
      </c>
      <c r="AE87" s="6">
        <f t="shared" si="186"/>
        <v>2</v>
      </c>
      <c r="AF87" s="6">
        <f t="shared" si="187"/>
        <v>0</v>
      </c>
      <c r="AG87" s="6">
        <f t="shared" si="188"/>
        <v>0</v>
      </c>
      <c r="AH87" s="6">
        <f t="shared" si="189"/>
        <v>0</v>
      </c>
      <c r="AI87" s="6">
        <f t="shared" si="190"/>
        <v>4</v>
      </c>
      <c r="AJ87" s="6">
        <f t="shared" si="191"/>
        <v>4</v>
      </c>
      <c r="AK87" s="6">
        <f t="shared" si="192"/>
        <v>4</v>
      </c>
      <c r="AL87" s="6">
        <f t="shared" si="193"/>
        <v>4</v>
      </c>
      <c r="AM87" s="6">
        <f t="shared" si="194"/>
        <v>0</v>
      </c>
      <c r="AN87" s="8"/>
      <c r="AO87" s="6">
        <f t="shared" si="200"/>
        <v>525</v>
      </c>
      <c r="AP87" s="8"/>
      <c r="AQ87" s="6" t="str">
        <f>IF(H87&gt;0,LOOKUP(C87,'counts-girls'!A$1:A$16,'counts-girls'!C$1:C$16),0)</f>
        <v>CRT</v>
      </c>
      <c r="AR87" s="6">
        <f t="shared" si="195"/>
        <v>1</v>
      </c>
      <c r="AS87" s="6">
        <f t="shared" si="196"/>
        <v>2</v>
      </c>
      <c r="AT87" s="6">
        <f t="shared" si="197"/>
        <v>0</v>
      </c>
      <c r="AU87" s="6">
        <f t="shared" si="198"/>
        <v>0</v>
      </c>
      <c r="AV87" s="6">
        <f t="shared" si="199"/>
        <v>0</v>
      </c>
      <c r="AW87" s="8"/>
      <c r="AX87" s="18" t="str">
        <f t="shared" si="183"/>
        <v/>
      </c>
      <c r="AY87" s="18" t="str">
        <f t="shared" si="183"/>
        <v/>
      </c>
      <c r="AZ87" s="18" t="str">
        <f t="shared" si="183"/>
        <v/>
      </c>
      <c r="BA87" s="18" t="str">
        <f t="shared" si="201"/>
        <v/>
      </c>
      <c r="BB87" s="18" t="str">
        <f t="shared" si="201"/>
        <v/>
      </c>
      <c r="BC87" s="18">
        <f t="shared" si="201"/>
        <v>2</v>
      </c>
      <c r="BD87" s="18" t="str">
        <f t="shared" si="201"/>
        <v/>
      </c>
      <c r="BE87" s="18" t="str">
        <f t="shared" si="201"/>
        <v/>
      </c>
      <c r="BF87" s="18" t="str">
        <f t="shared" si="201"/>
        <v/>
      </c>
      <c r="BG87" s="18" t="str">
        <f t="shared" si="201"/>
        <v/>
      </c>
      <c r="BH87" s="18" t="str">
        <f t="shared" si="201"/>
        <v/>
      </c>
      <c r="BI87" s="18" t="str">
        <f t="shared" si="201"/>
        <v/>
      </c>
      <c r="BJ87" s="18" t="str">
        <f t="shared" si="183"/>
        <v/>
      </c>
      <c r="BK87" s="18" t="str">
        <f t="shared" si="183"/>
        <v/>
      </c>
      <c r="BL87" s="18" t="str">
        <f t="shared" si="183"/>
        <v/>
      </c>
      <c r="BM87" s="18" t="str">
        <f t="shared" si="183"/>
        <v/>
      </c>
      <c r="BN87" s="8"/>
      <c r="BO87" s="8"/>
      <c r="BP87" s="8"/>
      <c r="BQ87" s="8"/>
      <c r="BR87" s="8"/>
      <c r="BS87" s="8"/>
    </row>
    <row r="88" spans="1:71" ht="13.5" thickBot="1" x14ac:dyDescent="0.25">
      <c r="A88" s="44"/>
      <c r="B88" s="32" t="s">
        <v>317</v>
      </c>
      <c r="C88" s="33" t="s">
        <v>45</v>
      </c>
      <c r="D88" s="53">
        <v>131.6</v>
      </c>
      <c r="E88" s="34">
        <v>150</v>
      </c>
      <c r="F88" s="34">
        <v>60</v>
      </c>
      <c r="G88" s="34">
        <v>170</v>
      </c>
      <c r="H88" s="34">
        <f t="shared" si="180"/>
        <v>380</v>
      </c>
      <c r="I88" s="35">
        <f t="shared" si="181"/>
        <v>329.68799999999999</v>
      </c>
      <c r="J88" s="36"/>
      <c r="K88" s="18">
        <f>MAX(AI88:AM88)</f>
        <v>0</v>
      </c>
      <c r="L88" s="35">
        <f t="shared" si="182"/>
        <v>0</v>
      </c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8"/>
      <c r="AD88" s="6">
        <f t="shared" si="185"/>
        <v>0</v>
      </c>
      <c r="AE88" s="6">
        <f t="shared" si="186"/>
        <v>0</v>
      </c>
      <c r="AF88" s="6">
        <f t="shared" si="187"/>
        <v>0</v>
      </c>
      <c r="AG88" s="6">
        <f t="shared" si="188"/>
        <v>0</v>
      </c>
      <c r="AH88" s="6">
        <f t="shared" si="189"/>
        <v>0</v>
      </c>
      <c r="AI88" s="6">
        <f t="shared" si="190"/>
        <v>0</v>
      </c>
      <c r="AJ88" s="6">
        <f t="shared" si="191"/>
        <v>0</v>
      </c>
      <c r="AK88" s="6">
        <f t="shared" si="192"/>
        <v>0</v>
      </c>
      <c r="AL88" s="6">
        <f t="shared" si="193"/>
        <v>0</v>
      </c>
      <c r="AM88" s="6">
        <f t="shared" si="194"/>
        <v>0</v>
      </c>
      <c r="AN88" s="8"/>
      <c r="AO88" s="6" t="str">
        <f t="shared" si="200"/>
        <v/>
      </c>
      <c r="AP88" s="8"/>
      <c r="AQ88" s="6" t="str">
        <f>IF(H88&gt;0,LOOKUP(C88,'counts-girls'!A$1:A$16,'counts-girls'!C$1:C$16),0)</f>
        <v>LEX</v>
      </c>
      <c r="AR88" s="6">
        <f t="shared" si="195"/>
        <v>0</v>
      </c>
      <c r="AS88" s="6">
        <f t="shared" si="196"/>
        <v>0</v>
      </c>
      <c r="AT88" s="6">
        <f t="shared" si="197"/>
        <v>0</v>
      </c>
      <c r="AU88" s="6">
        <f t="shared" si="198"/>
        <v>0</v>
      </c>
      <c r="AV88" s="6">
        <f t="shared" si="199"/>
        <v>0</v>
      </c>
      <c r="AW88" s="8"/>
      <c r="AX88" s="18" t="str">
        <f t="shared" si="183"/>
        <v/>
      </c>
      <c r="AY88" s="18" t="str">
        <f t="shared" si="183"/>
        <v/>
      </c>
      <c r="AZ88" s="18" t="str">
        <f t="shared" si="183"/>
        <v/>
      </c>
      <c r="BA88" s="18" t="str">
        <f t="shared" si="201"/>
        <v/>
      </c>
      <c r="BB88" s="18" t="str">
        <f t="shared" si="201"/>
        <v/>
      </c>
      <c r="BC88" s="18" t="str">
        <f t="shared" si="201"/>
        <v/>
      </c>
      <c r="BD88" s="18" t="str">
        <f t="shared" si="201"/>
        <v/>
      </c>
      <c r="BE88" s="18" t="str">
        <f t="shared" si="201"/>
        <v/>
      </c>
      <c r="BF88" s="18">
        <f t="shared" si="201"/>
        <v>0</v>
      </c>
      <c r="BG88" s="18" t="str">
        <f t="shared" si="201"/>
        <v/>
      </c>
      <c r="BH88" s="18" t="str">
        <f t="shared" si="201"/>
        <v/>
      </c>
      <c r="BI88" s="18" t="str">
        <f t="shared" si="201"/>
        <v/>
      </c>
      <c r="BJ88" s="18" t="str">
        <f t="shared" si="183"/>
        <v/>
      </c>
      <c r="BK88" s="18" t="str">
        <f t="shared" si="183"/>
        <v/>
      </c>
      <c r="BL88" s="18" t="str">
        <f t="shared" si="183"/>
        <v/>
      </c>
      <c r="BM88" s="18" t="str">
        <f t="shared" si="183"/>
        <v/>
      </c>
      <c r="BN88" s="8"/>
      <c r="BO88" s="8"/>
      <c r="BP88" s="8"/>
      <c r="BQ88" s="8"/>
      <c r="BR88" s="8"/>
      <c r="BS88" s="8"/>
    </row>
    <row r="89" spans="1:71" hidden="1" x14ac:dyDescent="0.2">
      <c r="A89" s="44"/>
      <c r="B89" s="32"/>
      <c r="C89" s="43"/>
      <c r="D89" s="53"/>
      <c r="E89" s="34"/>
      <c r="F89" s="34"/>
      <c r="G89" s="34"/>
      <c r="H89" s="34">
        <f t="shared" si="180"/>
        <v>0</v>
      </c>
      <c r="I89" s="35">
        <f t="shared" si="181"/>
        <v>0</v>
      </c>
      <c r="J89" s="36"/>
      <c r="K89" s="18">
        <f t="shared" si="184"/>
        <v>0</v>
      </c>
      <c r="L89" s="35">
        <f t="shared" si="182"/>
        <v>0</v>
      </c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8"/>
      <c r="AD89" s="6">
        <f t="shared" si="185"/>
        <v>0</v>
      </c>
      <c r="AE89" s="6">
        <f t="shared" si="186"/>
        <v>0</v>
      </c>
      <c r="AF89" s="6">
        <f t="shared" si="187"/>
        <v>0</v>
      </c>
      <c r="AG89" s="6">
        <f t="shared" si="188"/>
        <v>0</v>
      </c>
      <c r="AH89" s="6">
        <f t="shared" si="189"/>
        <v>0</v>
      </c>
      <c r="AI89" s="6">
        <f t="shared" si="190"/>
        <v>0</v>
      </c>
      <c r="AJ89" s="6">
        <f t="shared" si="191"/>
        <v>0</v>
      </c>
      <c r="AK89" s="6">
        <f t="shared" si="192"/>
        <v>0</v>
      </c>
      <c r="AL89" s="6">
        <f t="shared" si="193"/>
        <v>0</v>
      </c>
      <c r="AM89" s="6">
        <f t="shared" si="194"/>
        <v>0</v>
      </c>
      <c r="AN89" s="8"/>
      <c r="AO89" s="6" t="str">
        <f t="shared" si="200"/>
        <v/>
      </c>
      <c r="AP89" s="8"/>
      <c r="AQ89" s="6">
        <f>IF(H89&gt;0,LOOKUP(C89,'counts-girls'!A$1:A$16,'counts-girls'!C$1:C$16),0)</f>
        <v>0</v>
      </c>
      <c r="AR89" s="6">
        <f t="shared" si="195"/>
        <v>0</v>
      </c>
      <c r="AS89" s="6">
        <f t="shared" si="196"/>
        <v>0</v>
      </c>
      <c r="AT89" s="6">
        <f t="shared" si="197"/>
        <v>0</v>
      </c>
      <c r="AU89" s="6">
        <f t="shared" si="198"/>
        <v>0</v>
      </c>
      <c r="AV89" s="6">
        <f t="shared" si="199"/>
        <v>0</v>
      </c>
      <c r="AW89" s="8"/>
      <c r="AX89" s="18" t="str">
        <f t="shared" si="183"/>
        <v/>
      </c>
      <c r="AY89" s="18" t="str">
        <f t="shared" si="183"/>
        <v/>
      </c>
      <c r="AZ89" s="18" t="str">
        <f t="shared" si="183"/>
        <v/>
      </c>
      <c r="BA89" s="18" t="str">
        <f t="shared" si="201"/>
        <v/>
      </c>
      <c r="BB89" s="18" t="str">
        <f t="shared" si="201"/>
        <v/>
      </c>
      <c r="BC89" s="18" t="str">
        <f t="shared" si="201"/>
        <v/>
      </c>
      <c r="BD89" s="18" t="str">
        <f t="shared" si="201"/>
        <v/>
      </c>
      <c r="BE89" s="18"/>
      <c r="BF89" s="18"/>
      <c r="BG89" s="18"/>
      <c r="BH89" s="18"/>
      <c r="BI89" s="18" t="str">
        <f t="shared" si="201"/>
        <v/>
      </c>
      <c r="BJ89" s="18" t="str">
        <f t="shared" si="183"/>
        <v/>
      </c>
      <c r="BK89" s="18" t="str">
        <f t="shared" si="183"/>
        <v/>
      </c>
      <c r="BL89" s="18" t="str">
        <f t="shared" si="183"/>
        <v/>
      </c>
      <c r="BM89" s="18" t="str">
        <f t="shared" si="183"/>
        <v/>
      </c>
      <c r="BN89" s="8"/>
      <c r="BO89" s="8"/>
      <c r="BP89" s="8"/>
      <c r="BQ89" s="8"/>
      <c r="BR89" s="8"/>
      <c r="BS89" s="8"/>
    </row>
    <row r="90" spans="1:71" hidden="1" x14ac:dyDescent="0.2">
      <c r="A90" s="8"/>
      <c r="B90" s="32"/>
      <c r="C90" s="33"/>
      <c r="D90" s="53"/>
      <c r="E90" s="34"/>
      <c r="F90" s="34"/>
      <c r="G90" s="34"/>
      <c r="H90" s="34">
        <f t="shared" si="180"/>
        <v>0</v>
      </c>
      <c r="I90" s="35">
        <f t="shared" si="181"/>
        <v>0</v>
      </c>
      <c r="J90" s="36"/>
      <c r="K90" s="18">
        <f t="shared" si="184"/>
        <v>0</v>
      </c>
      <c r="L90" s="35">
        <f t="shared" si="182"/>
        <v>0</v>
      </c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8"/>
      <c r="AD90" s="6">
        <f t="shared" si="185"/>
        <v>0</v>
      </c>
      <c r="AE90" s="6">
        <f t="shared" si="186"/>
        <v>0</v>
      </c>
      <c r="AF90" s="6">
        <f t="shared" si="187"/>
        <v>0</v>
      </c>
      <c r="AG90" s="6">
        <f t="shared" si="188"/>
        <v>0</v>
      </c>
      <c r="AH90" s="6">
        <f t="shared" si="189"/>
        <v>0</v>
      </c>
      <c r="AI90" s="6">
        <f t="shared" si="190"/>
        <v>0</v>
      </c>
      <c r="AJ90" s="6">
        <f t="shared" si="191"/>
        <v>0</v>
      </c>
      <c r="AK90" s="6">
        <f t="shared" si="192"/>
        <v>0</v>
      </c>
      <c r="AL90" s="6">
        <f t="shared" si="193"/>
        <v>0</v>
      </c>
      <c r="AM90" s="6">
        <f t="shared" si="194"/>
        <v>0</v>
      </c>
      <c r="AN90" s="8"/>
      <c r="AO90" s="6" t="str">
        <f t="shared" si="200"/>
        <v/>
      </c>
      <c r="AP90" s="8"/>
      <c r="AQ90" s="6">
        <f>IF(H90&gt;0,LOOKUP(C90,'counts-girls'!A$1:A$16,'counts-girls'!C$1:C$16),0)</f>
        <v>0</v>
      </c>
      <c r="AR90" s="6">
        <f t="shared" si="195"/>
        <v>0</v>
      </c>
      <c r="AS90" s="6">
        <f t="shared" si="196"/>
        <v>0</v>
      </c>
      <c r="AT90" s="6">
        <f t="shared" si="197"/>
        <v>0</v>
      </c>
      <c r="AU90" s="6">
        <f t="shared" si="198"/>
        <v>0</v>
      </c>
      <c r="AV90" s="6">
        <f t="shared" si="199"/>
        <v>0</v>
      </c>
      <c r="AW90" s="8"/>
      <c r="AX90" s="18" t="str">
        <f t="shared" si="183"/>
        <v/>
      </c>
      <c r="AY90" s="18" t="str">
        <f t="shared" si="183"/>
        <v/>
      </c>
      <c r="AZ90" s="18" t="str">
        <f t="shared" si="183"/>
        <v/>
      </c>
      <c r="BA90" s="18" t="str">
        <f t="shared" si="201"/>
        <v/>
      </c>
      <c r="BB90" s="18" t="str">
        <f t="shared" si="201"/>
        <v/>
      </c>
      <c r="BC90" s="18" t="str">
        <f t="shared" si="201"/>
        <v/>
      </c>
      <c r="BD90" s="18" t="str">
        <f t="shared" si="201"/>
        <v/>
      </c>
      <c r="BE90" s="18"/>
      <c r="BF90" s="18"/>
      <c r="BG90" s="18"/>
      <c r="BH90" s="18"/>
      <c r="BI90" s="18" t="str">
        <f t="shared" si="201"/>
        <v/>
      </c>
      <c r="BJ90" s="18" t="str">
        <f t="shared" si="183"/>
        <v/>
      </c>
      <c r="BK90" s="18" t="str">
        <f t="shared" si="183"/>
        <v/>
      </c>
      <c r="BL90" s="18" t="str">
        <f t="shared" si="183"/>
        <v/>
      </c>
      <c r="BM90" s="18" t="str">
        <f t="shared" si="183"/>
        <v/>
      </c>
      <c r="BN90" s="8"/>
      <c r="BO90" s="8"/>
      <c r="BP90" s="8"/>
      <c r="BQ90" s="8"/>
      <c r="BR90" s="8"/>
      <c r="BS90" s="8"/>
    </row>
    <row r="91" spans="1:71" hidden="1" x14ac:dyDescent="0.2">
      <c r="A91" s="8"/>
      <c r="B91" s="32"/>
      <c r="C91" s="33"/>
      <c r="D91" s="53"/>
      <c r="E91" s="34"/>
      <c r="F91" s="34"/>
      <c r="G91" s="34"/>
      <c r="H91" s="34">
        <f t="shared" ref="H91:H111" si="202">SUM(E91:G91)</f>
        <v>0</v>
      </c>
      <c r="I91" s="35">
        <f t="shared" si="181"/>
        <v>0</v>
      </c>
      <c r="J91" s="36"/>
      <c r="K91" s="18">
        <f t="shared" si="184"/>
        <v>0</v>
      </c>
      <c r="L91" s="35">
        <f t="shared" si="182"/>
        <v>0</v>
      </c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8"/>
      <c r="AD91" s="6">
        <f t="shared" si="185"/>
        <v>0</v>
      </c>
      <c r="AE91" s="6">
        <f t="shared" si="186"/>
        <v>0</v>
      </c>
      <c r="AF91" s="6">
        <f t="shared" si="187"/>
        <v>0</v>
      </c>
      <c r="AG91" s="6">
        <f t="shared" si="188"/>
        <v>0</v>
      </c>
      <c r="AH91" s="6">
        <f t="shared" si="189"/>
        <v>0</v>
      </c>
      <c r="AI91" s="6">
        <f t="shared" si="190"/>
        <v>0</v>
      </c>
      <c r="AJ91" s="6">
        <f t="shared" si="191"/>
        <v>0</v>
      </c>
      <c r="AK91" s="6">
        <f t="shared" si="192"/>
        <v>0</v>
      </c>
      <c r="AL91" s="6">
        <f t="shared" si="193"/>
        <v>0</v>
      </c>
      <c r="AM91" s="6">
        <f t="shared" si="194"/>
        <v>0</v>
      </c>
      <c r="AN91" s="8"/>
      <c r="AO91" s="6" t="str">
        <f t="shared" si="200"/>
        <v/>
      </c>
      <c r="AP91" s="8"/>
      <c r="AQ91" s="6">
        <f>IF(H91&gt;0,LOOKUP(C91,'counts-girls'!A$1:A$16,'counts-girls'!C$1:C$16),0)</f>
        <v>0</v>
      </c>
      <c r="AR91" s="6">
        <f t="shared" si="195"/>
        <v>0</v>
      </c>
      <c r="AS91" s="6">
        <f t="shared" si="196"/>
        <v>0</v>
      </c>
      <c r="AT91" s="6">
        <f t="shared" si="197"/>
        <v>0</v>
      </c>
      <c r="AU91" s="6">
        <f t="shared" si="198"/>
        <v>0</v>
      </c>
      <c r="AV91" s="6">
        <f t="shared" si="199"/>
        <v>0</v>
      </c>
      <c r="AW91" s="8"/>
      <c r="AX91" s="18" t="str">
        <f t="shared" si="183"/>
        <v/>
      </c>
      <c r="AY91" s="18" t="str">
        <f t="shared" si="183"/>
        <v/>
      </c>
      <c r="AZ91" s="18" t="str">
        <f t="shared" si="183"/>
        <v/>
      </c>
      <c r="BA91" s="18" t="str">
        <f t="shared" si="201"/>
        <v/>
      </c>
      <c r="BB91" s="18" t="str">
        <f t="shared" si="201"/>
        <v/>
      </c>
      <c r="BC91" s="18" t="str">
        <f t="shared" si="201"/>
        <v/>
      </c>
      <c r="BD91" s="18" t="str">
        <f t="shared" si="201"/>
        <v/>
      </c>
      <c r="BE91" s="18"/>
      <c r="BF91" s="18"/>
      <c r="BG91" s="18"/>
      <c r="BH91" s="18"/>
      <c r="BI91" s="18" t="str">
        <f t="shared" si="201"/>
        <v/>
      </c>
      <c r="BJ91" s="18" t="str">
        <f t="shared" si="183"/>
        <v/>
      </c>
      <c r="BK91" s="18" t="str">
        <f t="shared" si="183"/>
        <v/>
      </c>
      <c r="BL91" s="18" t="str">
        <f t="shared" si="183"/>
        <v/>
      </c>
      <c r="BM91" s="18" t="str">
        <f t="shared" si="183"/>
        <v/>
      </c>
      <c r="BN91" s="8"/>
      <c r="BO91" s="8"/>
      <c r="BP91" s="8"/>
      <c r="BQ91" s="8"/>
      <c r="BR91" s="8"/>
      <c r="BS91" s="8"/>
    </row>
    <row r="92" spans="1:71" hidden="1" x14ac:dyDescent="0.2">
      <c r="A92" s="8"/>
      <c r="B92" s="32"/>
      <c r="C92" s="33"/>
      <c r="D92" s="53"/>
      <c r="E92" s="34"/>
      <c r="F92" s="34"/>
      <c r="G92" s="34"/>
      <c r="H92" s="34">
        <f t="shared" si="202"/>
        <v>0</v>
      </c>
      <c r="I92" s="35">
        <f t="shared" si="181"/>
        <v>0</v>
      </c>
      <c r="J92" s="36"/>
      <c r="K92" s="18">
        <f t="shared" si="184"/>
        <v>0</v>
      </c>
      <c r="L92" s="35">
        <f t="shared" si="182"/>
        <v>0</v>
      </c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8"/>
      <c r="AD92" s="6">
        <f t="shared" ref="AD92:AD100" si="203">IF(H92&gt;0,IF(H92&gt;=$J$82,1,AE92),0)</f>
        <v>0</v>
      </c>
      <c r="AE92" s="6">
        <f t="shared" ref="AE92:AE100" si="204">IF(H92&gt;0,IF(H92&gt;=$J$81,2,AF92),0)</f>
        <v>0</v>
      </c>
      <c r="AF92" s="6">
        <f t="shared" ref="AF92:AF100" si="205">IF(H92&gt;0,IF(H92&gt;=$J$80,3,AG92),0)</f>
        <v>0</v>
      </c>
      <c r="AG92" s="6">
        <f t="shared" ref="AG92:AG100" si="206">IF(H92&gt;0,IF(H92&gt;=$J$79,5,AH92),0)</f>
        <v>0</v>
      </c>
      <c r="AH92" s="6">
        <f t="shared" ref="AH92:AH100" si="207">IF(H92&gt;0,IF(H92&gt;=$J$78,7,0),0)</f>
        <v>0</v>
      </c>
      <c r="AI92" s="6">
        <f t="shared" ref="AI92:AI100" si="208">IF(L92=7,1,AJ92)</f>
        <v>0</v>
      </c>
      <c r="AJ92" s="6">
        <f t="shared" ref="AJ92:AJ100" si="209">IF(L92=5,2,AK92)</f>
        <v>0</v>
      </c>
      <c r="AK92" s="6">
        <f t="shared" ref="AK92:AK100" si="210">IF(L92=3,3,AL92)</f>
        <v>0</v>
      </c>
      <c r="AL92" s="6">
        <f t="shared" ref="AL92:AL100" si="211">IF(L92=2,4,AM92)</f>
        <v>0</v>
      </c>
      <c r="AM92" s="6">
        <f t="shared" ref="AM92:AM100" si="212">IF(L92=1,5,0)</f>
        <v>0</v>
      </c>
      <c r="AN92" s="8"/>
      <c r="AO92" s="6" t="str">
        <f t="shared" si="200"/>
        <v/>
      </c>
      <c r="AP92" s="8"/>
      <c r="AQ92" s="6">
        <f>IF(H92&gt;0,LOOKUP(C92,'counts-girls'!A$1:A$16,'counts-girls'!C$1:C$16),0)</f>
        <v>0</v>
      </c>
      <c r="AR92" s="6">
        <f t="shared" si="195"/>
        <v>0</v>
      </c>
      <c r="AS92" s="6">
        <f t="shared" si="196"/>
        <v>0</v>
      </c>
      <c r="AT92" s="6">
        <f t="shared" si="197"/>
        <v>0</v>
      </c>
      <c r="AU92" s="6">
        <f t="shared" si="198"/>
        <v>0</v>
      </c>
      <c r="AV92" s="6">
        <f t="shared" si="199"/>
        <v>0</v>
      </c>
      <c r="AW92" s="8"/>
      <c r="AX92" s="18" t="str">
        <f t="shared" si="183"/>
        <v/>
      </c>
      <c r="AY92" s="18" t="str">
        <f t="shared" si="183"/>
        <v/>
      </c>
      <c r="AZ92" s="18" t="str">
        <f t="shared" ref="AX92:BL94" si="213">IF($AQ92=AZ$7,MAX($AR92:$AV92),"")</f>
        <v/>
      </c>
      <c r="BA92" s="18" t="str">
        <f t="shared" si="201"/>
        <v/>
      </c>
      <c r="BB92" s="18" t="str">
        <f t="shared" si="201"/>
        <v/>
      </c>
      <c r="BC92" s="18" t="str">
        <f t="shared" si="201"/>
        <v/>
      </c>
      <c r="BD92" s="18" t="str">
        <f t="shared" si="201"/>
        <v/>
      </c>
      <c r="BE92" s="18"/>
      <c r="BF92" s="18"/>
      <c r="BG92" s="18"/>
      <c r="BH92" s="18"/>
      <c r="BI92" s="18" t="str">
        <f t="shared" si="201"/>
        <v/>
      </c>
      <c r="BJ92" s="18" t="str">
        <f t="shared" si="213"/>
        <v/>
      </c>
      <c r="BK92" s="18" t="str">
        <f t="shared" si="213"/>
        <v/>
      </c>
      <c r="BL92" s="18" t="str">
        <f t="shared" si="213"/>
        <v/>
      </c>
      <c r="BM92" s="18" t="str">
        <f t="shared" si="183"/>
        <v/>
      </c>
      <c r="BN92" s="8"/>
      <c r="BO92" s="8"/>
      <c r="BP92" s="8"/>
      <c r="BQ92" s="8"/>
      <c r="BR92" s="8"/>
      <c r="BS92" s="8"/>
    </row>
    <row r="93" spans="1:71" hidden="1" x14ac:dyDescent="0.2">
      <c r="A93" s="8"/>
      <c r="B93" s="32"/>
      <c r="C93" s="33"/>
      <c r="D93" s="56"/>
      <c r="E93" s="34"/>
      <c r="F93" s="34"/>
      <c r="G93" s="34"/>
      <c r="H93" s="34">
        <f t="shared" si="202"/>
        <v>0</v>
      </c>
      <c r="I93" s="35">
        <f t="shared" si="181"/>
        <v>0</v>
      </c>
      <c r="J93" s="36"/>
      <c r="K93" s="18">
        <f t="shared" si="184"/>
        <v>0</v>
      </c>
      <c r="L93" s="35">
        <f t="shared" si="182"/>
        <v>0</v>
      </c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8"/>
      <c r="AD93" s="6">
        <f t="shared" si="203"/>
        <v>0</v>
      </c>
      <c r="AE93" s="6">
        <f t="shared" si="204"/>
        <v>0</v>
      </c>
      <c r="AF93" s="6">
        <f t="shared" si="205"/>
        <v>0</v>
      </c>
      <c r="AG93" s="6">
        <f t="shared" si="206"/>
        <v>0</v>
      </c>
      <c r="AH93" s="6">
        <f t="shared" si="207"/>
        <v>0</v>
      </c>
      <c r="AI93" s="6">
        <f t="shared" si="208"/>
        <v>0</v>
      </c>
      <c r="AJ93" s="6">
        <f t="shared" si="209"/>
        <v>0</v>
      </c>
      <c r="AK93" s="6">
        <f t="shared" si="210"/>
        <v>0</v>
      </c>
      <c r="AL93" s="6">
        <f t="shared" si="211"/>
        <v>0</v>
      </c>
      <c r="AM93" s="6">
        <f t="shared" si="212"/>
        <v>0</v>
      </c>
      <c r="AN93" s="8"/>
      <c r="AO93" s="6" t="str">
        <f t="shared" si="200"/>
        <v/>
      </c>
      <c r="AP93" s="8"/>
      <c r="AQ93" s="6">
        <f>IF(H93&gt;0,LOOKUP(C93,'counts-girls'!A$1:A$16,'counts-girls'!C$1:C$16),0)</f>
        <v>0</v>
      </c>
      <c r="AR93" s="6">
        <f t="shared" si="195"/>
        <v>0</v>
      </c>
      <c r="AS93" s="6">
        <f t="shared" si="196"/>
        <v>0</v>
      </c>
      <c r="AT93" s="6">
        <f t="shared" si="197"/>
        <v>0</v>
      </c>
      <c r="AU93" s="6">
        <f t="shared" si="198"/>
        <v>0</v>
      </c>
      <c r="AV93" s="6">
        <f t="shared" si="199"/>
        <v>0</v>
      </c>
      <c r="AW93" s="8"/>
      <c r="AX93" s="18" t="str">
        <f t="shared" si="213"/>
        <v/>
      </c>
      <c r="AY93" s="18" t="str">
        <f t="shared" si="213"/>
        <v/>
      </c>
      <c r="AZ93" s="18" t="str">
        <f t="shared" si="213"/>
        <v/>
      </c>
      <c r="BA93" s="18" t="str">
        <f t="shared" si="201"/>
        <v/>
      </c>
      <c r="BB93" s="18" t="str">
        <f t="shared" si="201"/>
        <v/>
      </c>
      <c r="BC93" s="18" t="str">
        <f t="shared" si="201"/>
        <v/>
      </c>
      <c r="BD93" s="18" t="str">
        <f t="shared" si="201"/>
        <v/>
      </c>
      <c r="BE93" s="18"/>
      <c r="BF93" s="18"/>
      <c r="BG93" s="18"/>
      <c r="BH93" s="18"/>
      <c r="BI93" s="18" t="str">
        <f t="shared" si="201"/>
        <v/>
      </c>
      <c r="BJ93" s="18" t="str">
        <f t="shared" si="213"/>
        <v/>
      </c>
      <c r="BK93" s="18" t="str">
        <f t="shared" si="213"/>
        <v/>
      </c>
      <c r="BL93" s="18" t="str">
        <f t="shared" si="213"/>
        <v/>
      </c>
      <c r="BM93" s="18" t="str">
        <f t="shared" si="183"/>
        <v/>
      </c>
      <c r="BN93" s="8"/>
      <c r="BO93" s="8"/>
      <c r="BP93" s="8"/>
      <c r="BQ93" s="8"/>
      <c r="BR93" s="8"/>
      <c r="BS93" s="8"/>
    </row>
    <row r="94" spans="1:71" hidden="1" x14ac:dyDescent="0.2">
      <c r="A94" s="8"/>
      <c r="B94" s="32"/>
      <c r="C94" s="33"/>
      <c r="D94" s="56"/>
      <c r="E94" s="34"/>
      <c r="F94" s="34"/>
      <c r="G94" s="34"/>
      <c r="H94" s="34">
        <f t="shared" si="202"/>
        <v>0</v>
      </c>
      <c r="I94" s="35">
        <f t="shared" si="181"/>
        <v>0</v>
      </c>
      <c r="J94" s="36"/>
      <c r="K94" s="18">
        <f t="shared" si="184"/>
        <v>0</v>
      </c>
      <c r="L94" s="35">
        <f t="shared" si="182"/>
        <v>0</v>
      </c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8"/>
      <c r="AD94" s="6">
        <f t="shared" si="203"/>
        <v>0</v>
      </c>
      <c r="AE94" s="6">
        <f t="shared" si="204"/>
        <v>0</v>
      </c>
      <c r="AF94" s="6">
        <f t="shared" si="205"/>
        <v>0</v>
      </c>
      <c r="AG94" s="6">
        <f t="shared" si="206"/>
        <v>0</v>
      </c>
      <c r="AH94" s="6">
        <f t="shared" si="207"/>
        <v>0</v>
      </c>
      <c r="AI94" s="6">
        <f t="shared" si="208"/>
        <v>0</v>
      </c>
      <c r="AJ94" s="6">
        <f t="shared" si="209"/>
        <v>0</v>
      </c>
      <c r="AK94" s="6">
        <f t="shared" si="210"/>
        <v>0</v>
      </c>
      <c r="AL94" s="6">
        <f t="shared" si="211"/>
        <v>0</v>
      </c>
      <c r="AM94" s="6">
        <f t="shared" si="212"/>
        <v>0</v>
      </c>
      <c r="AN94" s="8"/>
      <c r="AO94" s="6" t="str">
        <f t="shared" si="200"/>
        <v/>
      </c>
      <c r="AP94" s="8"/>
      <c r="AQ94" s="6">
        <f>IF(H94&gt;0,LOOKUP(C94,'counts-girls'!A$1:A$16,'counts-girls'!C$1:C$16),0)</f>
        <v>0</v>
      </c>
      <c r="AR94" s="6">
        <f t="shared" si="195"/>
        <v>0</v>
      </c>
      <c r="AS94" s="6">
        <f t="shared" si="196"/>
        <v>0</v>
      </c>
      <c r="AT94" s="6">
        <f t="shared" si="197"/>
        <v>0</v>
      </c>
      <c r="AU94" s="6">
        <f t="shared" si="198"/>
        <v>0</v>
      </c>
      <c r="AV94" s="6">
        <f t="shared" si="199"/>
        <v>0</v>
      </c>
      <c r="AW94" s="8"/>
      <c r="AX94" s="18" t="str">
        <f t="shared" si="213"/>
        <v/>
      </c>
      <c r="AY94" s="18" t="str">
        <f t="shared" si="213"/>
        <v/>
      </c>
      <c r="AZ94" s="18" t="str">
        <f t="shared" si="213"/>
        <v/>
      </c>
      <c r="BA94" s="18" t="str">
        <f t="shared" si="201"/>
        <v/>
      </c>
      <c r="BB94" s="18" t="str">
        <f t="shared" si="201"/>
        <v/>
      </c>
      <c r="BC94" s="18" t="str">
        <f t="shared" si="201"/>
        <v/>
      </c>
      <c r="BD94" s="18" t="str">
        <f t="shared" si="201"/>
        <v/>
      </c>
      <c r="BE94" s="18"/>
      <c r="BF94" s="18"/>
      <c r="BG94" s="18"/>
      <c r="BH94" s="18"/>
      <c r="BI94" s="18" t="str">
        <f t="shared" si="201"/>
        <v/>
      </c>
      <c r="BJ94" s="18" t="str">
        <f t="shared" si="213"/>
        <v/>
      </c>
      <c r="BK94" s="18" t="str">
        <f t="shared" si="213"/>
        <v/>
      </c>
      <c r="BL94" s="18" t="str">
        <f t="shared" si="213"/>
        <v/>
      </c>
      <c r="BM94" s="18" t="str">
        <f t="shared" si="183"/>
        <v/>
      </c>
      <c r="BN94" s="8"/>
      <c r="BO94" s="8"/>
      <c r="BP94" s="8"/>
      <c r="BQ94" s="8"/>
      <c r="BR94" s="8"/>
      <c r="BS94" s="8"/>
    </row>
    <row r="95" spans="1:71" hidden="1" x14ac:dyDescent="0.2">
      <c r="A95" s="8"/>
      <c r="B95" s="32"/>
      <c r="C95" s="33"/>
      <c r="D95" s="56"/>
      <c r="E95" s="34"/>
      <c r="F95" s="34"/>
      <c r="G95" s="34"/>
      <c r="H95" s="34">
        <f>SUM(E95:G95)</f>
        <v>0</v>
      </c>
      <c r="I95" s="35">
        <f t="shared" si="181"/>
        <v>0</v>
      </c>
      <c r="J95" s="36"/>
      <c r="K95" s="18">
        <f>MAX(AI95:AM95)</f>
        <v>0</v>
      </c>
      <c r="L95" s="35">
        <f>MAX(AD95:AH95)</f>
        <v>0</v>
      </c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8"/>
      <c r="AD95" s="6">
        <f t="shared" si="203"/>
        <v>0</v>
      </c>
      <c r="AE95" s="6">
        <f t="shared" si="204"/>
        <v>0</v>
      </c>
      <c r="AF95" s="6">
        <f t="shared" si="205"/>
        <v>0</v>
      </c>
      <c r="AG95" s="6">
        <f t="shared" si="206"/>
        <v>0</v>
      </c>
      <c r="AH95" s="6">
        <f t="shared" si="207"/>
        <v>0</v>
      </c>
      <c r="AI95" s="6">
        <f t="shared" si="208"/>
        <v>0</v>
      </c>
      <c r="AJ95" s="6">
        <f t="shared" si="209"/>
        <v>0</v>
      </c>
      <c r="AK95" s="6">
        <f t="shared" si="210"/>
        <v>0</v>
      </c>
      <c r="AL95" s="6">
        <f t="shared" si="211"/>
        <v>0</v>
      </c>
      <c r="AM95" s="6">
        <f t="shared" si="212"/>
        <v>0</v>
      </c>
      <c r="AN95" s="8"/>
      <c r="AO95" s="6" t="str">
        <f t="shared" si="200"/>
        <v/>
      </c>
      <c r="AP95" s="8"/>
      <c r="AQ95" s="6">
        <f>IF(H95&gt;0,LOOKUP(C95,'counts-girls'!A$1:A$16,'counts-girls'!C$1:C$16),0)</f>
        <v>0</v>
      </c>
      <c r="AR95" s="6">
        <f t="shared" si="195"/>
        <v>0</v>
      </c>
      <c r="AS95" s="6">
        <f t="shared" si="196"/>
        <v>0</v>
      </c>
      <c r="AT95" s="6">
        <f t="shared" si="197"/>
        <v>0</v>
      </c>
      <c r="AU95" s="6">
        <f t="shared" si="198"/>
        <v>0</v>
      </c>
      <c r="AV95" s="6">
        <f t="shared" si="199"/>
        <v>0</v>
      </c>
      <c r="AW95" s="8"/>
      <c r="AX95" s="18" t="str">
        <f t="shared" si="183"/>
        <v/>
      </c>
      <c r="AY95" s="18" t="str">
        <f t="shared" si="183"/>
        <v/>
      </c>
      <c r="AZ95" s="18" t="str">
        <f t="shared" si="183"/>
        <v/>
      </c>
      <c r="BA95" s="18"/>
      <c r="BB95" s="18"/>
      <c r="BC95" s="18"/>
      <c r="BD95" s="18"/>
      <c r="BE95" s="18"/>
      <c r="BF95" s="18"/>
      <c r="BG95" s="18"/>
      <c r="BH95" s="18"/>
      <c r="BI95" s="18" t="str">
        <f t="shared" si="183"/>
        <v/>
      </c>
      <c r="BJ95" s="18" t="str">
        <f t="shared" si="183"/>
        <v/>
      </c>
      <c r="BK95" s="18" t="str">
        <f t="shared" si="183"/>
        <v/>
      </c>
      <c r="BL95" s="18" t="str">
        <f t="shared" si="183"/>
        <v/>
      </c>
      <c r="BM95" s="18" t="str">
        <f t="shared" si="183"/>
        <v/>
      </c>
      <c r="BN95" s="8"/>
      <c r="BO95" s="8"/>
      <c r="BP95" s="8"/>
      <c r="BQ95" s="8"/>
      <c r="BR95" s="8"/>
      <c r="BS95" s="8"/>
    </row>
    <row r="96" spans="1:71" hidden="1" x14ac:dyDescent="0.2">
      <c r="A96" s="8"/>
      <c r="B96" s="32"/>
      <c r="C96" s="33"/>
      <c r="D96" s="56"/>
      <c r="E96" s="34"/>
      <c r="F96" s="34"/>
      <c r="G96" s="34"/>
      <c r="H96" s="34">
        <f>SUM(E96:G96)</f>
        <v>0</v>
      </c>
      <c r="I96" s="35">
        <f t="shared" si="181"/>
        <v>0</v>
      </c>
      <c r="J96" s="36"/>
      <c r="K96" s="18">
        <f>MAX(AI96:AM96)</f>
        <v>0</v>
      </c>
      <c r="L96" s="35">
        <f>MAX(AD96:AH96)</f>
        <v>0</v>
      </c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8"/>
      <c r="AD96" s="6">
        <f t="shared" si="203"/>
        <v>0</v>
      </c>
      <c r="AE96" s="6">
        <f t="shared" si="204"/>
        <v>0</v>
      </c>
      <c r="AF96" s="6">
        <f t="shared" si="205"/>
        <v>0</v>
      </c>
      <c r="AG96" s="6">
        <f t="shared" si="206"/>
        <v>0</v>
      </c>
      <c r="AH96" s="6">
        <f t="shared" si="207"/>
        <v>0</v>
      </c>
      <c r="AI96" s="6">
        <f t="shared" si="208"/>
        <v>0</v>
      </c>
      <c r="AJ96" s="6">
        <f t="shared" si="209"/>
        <v>0</v>
      </c>
      <c r="AK96" s="6">
        <f t="shared" si="210"/>
        <v>0</v>
      </c>
      <c r="AL96" s="6">
        <f t="shared" si="211"/>
        <v>0</v>
      </c>
      <c r="AM96" s="6">
        <f t="shared" si="212"/>
        <v>0</v>
      </c>
      <c r="AN96" s="8"/>
      <c r="AO96" s="6" t="str">
        <f t="shared" si="200"/>
        <v/>
      </c>
      <c r="AP96" s="8"/>
      <c r="AQ96" s="6">
        <f>IF(H96&gt;0,LOOKUP(C96,'counts-girls'!A$1:A$16,'counts-girls'!C$1:C$16),0)</f>
        <v>0</v>
      </c>
      <c r="AR96" s="6">
        <f t="shared" si="195"/>
        <v>0</v>
      </c>
      <c r="AS96" s="6">
        <f t="shared" si="196"/>
        <v>0</v>
      </c>
      <c r="AT96" s="6">
        <f t="shared" si="197"/>
        <v>0</v>
      </c>
      <c r="AU96" s="6">
        <f t="shared" si="198"/>
        <v>0</v>
      </c>
      <c r="AV96" s="6">
        <f t="shared" si="199"/>
        <v>0</v>
      </c>
      <c r="AW96" s="8"/>
      <c r="AX96" s="18" t="str">
        <f t="shared" si="183"/>
        <v/>
      </c>
      <c r="AY96" s="18" t="str">
        <f t="shared" si="183"/>
        <v/>
      </c>
      <c r="AZ96" s="18" t="str">
        <f t="shared" si="183"/>
        <v/>
      </c>
      <c r="BA96" s="18"/>
      <c r="BB96" s="18"/>
      <c r="BC96" s="18"/>
      <c r="BD96" s="18"/>
      <c r="BE96" s="18"/>
      <c r="BF96" s="18"/>
      <c r="BG96" s="18"/>
      <c r="BH96" s="18"/>
      <c r="BI96" s="18" t="str">
        <f t="shared" si="183"/>
        <v/>
      </c>
      <c r="BJ96" s="18" t="str">
        <f t="shared" si="183"/>
        <v/>
      </c>
      <c r="BK96" s="18" t="str">
        <f t="shared" si="183"/>
        <v/>
      </c>
      <c r="BL96" s="18" t="str">
        <f t="shared" si="183"/>
        <v/>
      </c>
      <c r="BM96" s="18" t="str">
        <f t="shared" si="183"/>
        <v/>
      </c>
      <c r="BN96" s="8"/>
      <c r="BO96" s="8"/>
      <c r="BP96" s="8"/>
      <c r="BQ96" s="8"/>
      <c r="BR96" s="8"/>
      <c r="BS96" s="8"/>
    </row>
    <row r="97" spans="1:71" hidden="1" x14ac:dyDescent="0.2">
      <c r="A97" s="8"/>
      <c r="B97" s="32"/>
      <c r="C97" s="33"/>
      <c r="D97" s="56"/>
      <c r="E97" s="34"/>
      <c r="F97" s="34"/>
      <c r="G97" s="34"/>
      <c r="H97" s="34">
        <f>SUM(E97:G97)</f>
        <v>0</v>
      </c>
      <c r="I97" s="35">
        <f t="shared" si="181"/>
        <v>0</v>
      </c>
      <c r="J97" s="36"/>
      <c r="K97" s="18">
        <f>MAX(AI97:AM97)</f>
        <v>0</v>
      </c>
      <c r="L97" s="35">
        <f>MAX(AD97:AH97)</f>
        <v>0</v>
      </c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8"/>
      <c r="AD97" s="6">
        <f t="shared" si="203"/>
        <v>0</v>
      </c>
      <c r="AE97" s="6">
        <f t="shared" si="204"/>
        <v>0</v>
      </c>
      <c r="AF97" s="6">
        <f t="shared" si="205"/>
        <v>0</v>
      </c>
      <c r="AG97" s="6">
        <f t="shared" si="206"/>
        <v>0</v>
      </c>
      <c r="AH97" s="6">
        <f t="shared" si="207"/>
        <v>0</v>
      </c>
      <c r="AI97" s="6">
        <f t="shared" si="208"/>
        <v>0</v>
      </c>
      <c r="AJ97" s="6">
        <f t="shared" si="209"/>
        <v>0</v>
      </c>
      <c r="AK97" s="6">
        <f t="shared" si="210"/>
        <v>0</v>
      </c>
      <c r="AL97" s="6">
        <f t="shared" si="211"/>
        <v>0</v>
      </c>
      <c r="AM97" s="6">
        <f t="shared" si="212"/>
        <v>0</v>
      </c>
      <c r="AN97" s="8"/>
      <c r="AO97" s="6" t="str">
        <f t="shared" si="200"/>
        <v/>
      </c>
      <c r="AP97" s="8"/>
      <c r="AQ97" s="6">
        <f>IF(H97&gt;0,LOOKUP(C97,'counts-girls'!A$1:A$16,'counts-girls'!C$1:C$16),0)</f>
        <v>0</v>
      </c>
      <c r="AR97" s="6">
        <f t="shared" si="195"/>
        <v>0</v>
      </c>
      <c r="AS97" s="6">
        <f t="shared" si="196"/>
        <v>0</v>
      </c>
      <c r="AT97" s="6">
        <f t="shared" si="197"/>
        <v>0</v>
      </c>
      <c r="AU97" s="6">
        <f t="shared" si="198"/>
        <v>0</v>
      </c>
      <c r="AV97" s="6">
        <f t="shared" si="199"/>
        <v>0</v>
      </c>
      <c r="AW97" s="8"/>
      <c r="AX97" s="18" t="str">
        <f t="shared" si="183"/>
        <v/>
      </c>
      <c r="AY97" s="18" t="str">
        <f t="shared" si="183"/>
        <v/>
      </c>
      <c r="AZ97" s="18" t="str">
        <f t="shared" si="183"/>
        <v/>
      </c>
      <c r="BA97" s="18"/>
      <c r="BB97" s="18"/>
      <c r="BC97" s="18"/>
      <c r="BD97" s="18"/>
      <c r="BE97" s="18"/>
      <c r="BF97" s="18"/>
      <c r="BG97" s="18"/>
      <c r="BH97" s="18"/>
      <c r="BI97" s="18" t="str">
        <f t="shared" si="183"/>
        <v/>
      </c>
      <c r="BJ97" s="18" t="str">
        <f t="shared" si="183"/>
        <v/>
      </c>
      <c r="BK97" s="18" t="str">
        <f t="shared" si="183"/>
        <v/>
      </c>
      <c r="BL97" s="18" t="str">
        <f t="shared" si="183"/>
        <v/>
      </c>
      <c r="BM97" s="18" t="str">
        <f t="shared" si="183"/>
        <v/>
      </c>
      <c r="BN97" s="8"/>
      <c r="BO97" s="8"/>
      <c r="BP97" s="8"/>
      <c r="BQ97" s="8"/>
      <c r="BR97" s="8"/>
      <c r="BS97" s="8"/>
    </row>
    <row r="98" spans="1:71" hidden="1" x14ac:dyDescent="0.2">
      <c r="A98" s="8"/>
      <c r="B98" s="32"/>
      <c r="C98" s="33"/>
      <c r="D98" s="56"/>
      <c r="E98" s="34"/>
      <c r="F98" s="34"/>
      <c r="G98" s="34"/>
      <c r="H98" s="34">
        <f>SUM(E98:G98)</f>
        <v>0</v>
      </c>
      <c r="I98" s="35">
        <f t="shared" si="181"/>
        <v>0</v>
      </c>
      <c r="J98" s="36"/>
      <c r="K98" s="18">
        <f>MAX(AI98:AM98)</f>
        <v>0</v>
      </c>
      <c r="L98" s="35">
        <f>MAX(AD98:AH98)</f>
        <v>0</v>
      </c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8"/>
      <c r="AD98" s="6">
        <f t="shared" si="203"/>
        <v>0</v>
      </c>
      <c r="AE98" s="6">
        <f t="shared" si="204"/>
        <v>0</v>
      </c>
      <c r="AF98" s="6">
        <f t="shared" si="205"/>
        <v>0</v>
      </c>
      <c r="AG98" s="6">
        <f t="shared" si="206"/>
        <v>0</v>
      </c>
      <c r="AH98" s="6">
        <f t="shared" si="207"/>
        <v>0</v>
      </c>
      <c r="AI98" s="6">
        <f t="shared" si="208"/>
        <v>0</v>
      </c>
      <c r="AJ98" s="6">
        <f t="shared" si="209"/>
        <v>0</v>
      </c>
      <c r="AK98" s="6">
        <f t="shared" si="210"/>
        <v>0</v>
      </c>
      <c r="AL98" s="6">
        <f t="shared" si="211"/>
        <v>0</v>
      </c>
      <c r="AM98" s="6">
        <f t="shared" si="212"/>
        <v>0</v>
      </c>
      <c r="AN98" s="8"/>
      <c r="AO98" s="6" t="str">
        <f t="shared" si="200"/>
        <v/>
      </c>
      <c r="AP98" s="8"/>
      <c r="AQ98" s="6">
        <f>IF(H98&gt;0,LOOKUP(C98,'counts-girls'!A$1:A$16,'counts-girls'!C$1:C$16),0)</f>
        <v>0</v>
      </c>
      <c r="AR98" s="6">
        <f t="shared" si="195"/>
        <v>0</v>
      </c>
      <c r="AS98" s="6">
        <f t="shared" si="196"/>
        <v>0</v>
      </c>
      <c r="AT98" s="6">
        <f t="shared" si="197"/>
        <v>0</v>
      </c>
      <c r="AU98" s="6">
        <f t="shared" si="198"/>
        <v>0</v>
      </c>
      <c r="AV98" s="6">
        <f t="shared" si="199"/>
        <v>0</v>
      </c>
      <c r="AW98" s="8"/>
      <c r="AX98" s="18" t="str">
        <f t="shared" si="183"/>
        <v/>
      </c>
      <c r="AY98" s="18" t="str">
        <f t="shared" si="183"/>
        <v/>
      </c>
      <c r="AZ98" s="18" t="str">
        <f t="shared" si="183"/>
        <v/>
      </c>
      <c r="BA98" s="18"/>
      <c r="BB98" s="18"/>
      <c r="BC98" s="18"/>
      <c r="BD98" s="18"/>
      <c r="BE98" s="18"/>
      <c r="BF98" s="18"/>
      <c r="BG98" s="18"/>
      <c r="BH98" s="18"/>
      <c r="BI98" s="18" t="str">
        <f t="shared" si="183"/>
        <v/>
      </c>
      <c r="BJ98" s="18" t="str">
        <f t="shared" si="183"/>
        <v/>
      </c>
      <c r="BK98" s="18" t="str">
        <f t="shared" si="183"/>
        <v/>
      </c>
      <c r="BL98" s="18" t="str">
        <f t="shared" si="183"/>
        <v/>
      </c>
      <c r="BM98" s="18" t="str">
        <f t="shared" si="183"/>
        <v/>
      </c>
      <c r="BN98" s="8"/>
      <c r="BO98" s="8"/>
      <c r="BP98" s="8"/>
      <c r="BQ98" s="8"/>
      <c r="BR98" s="8"/>
      <c r="BS98" s="8"/>
    </row>
    <row r="99" spans="1:71" hidden="1" x14ac:dyDescent="0.2">
      <c r="A99" s="8"/>
      <c r="B99" s="32"/>
      <c r="C99" s="33"/>
      <c r="D99" s="56"/>
      <c r="E99" s="34"/>
      <c r="F99" s="34"/>
      <c r="G99" s="34"/>
      <c r="H99" s="34">
        <f>SUM(E99:G99)</f>
        <v>0</v>
      </c>
      <c r="I99" s="35">
        <f>IF(H99&gt;0,LOOKUP(D91,$B$232:$B$504,$C$232:$C$504),0)*H99</f>
        <v>0</v>
      </c>
      <c r="J99" s="36"/>
      <c r="K99" s="18">
        <f>MAX(AI99:AM99)</f>
        <v>0</v>
      </c>
      <c r="L99" s="35">
        <f>MAX(AD99:AH99)</f>
        <v>0</v>
      </c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8"/>
      <c r="AD99" s="6">
        <f t="shared" si="203"/>
        <v>0</v>
      </c>
      <c r="AE99" s="6">
        <f t="shared" si="204"/>
        <v>0</v>
      </c>
      <c r="AF99" s="6">
        <f t="shared" si="205"/>
        <v>0</v>
      </c>
      <c r="AG99" s="6">
        <f t="shared" si="206"/>
        <v>0</v>
      </c>
      <c r="AH99" s="6">
        <f t="shared" si="207"/>
        <v>0</v>
      </c>
      <c r="AI99" s="6">
        <f t="shared" si="208"/>
        <v>0</v>
      </c>
      <c r="AJ99" s="6">
        <f t="shared" si="209"/>
        <v>0</v>
      </c>
      <c r="AK99" s="6">
        <f t="shared" si="210"/>
        <v>0</v>
      </c>
      <c r="AL99" s="6">
        <f t="shared" si="211"/>
        <v>0</v>
      </c>
      <c r="AM99" s="6">
        <f t="shared" si="212"/>
        <v>0</v>
      </c>
      <c r="AN99" s="8"/>
      <c r="AO99" s="6" t="str">
        <f t="shared" si="200"/>
        <v/>
      </c>
      <c r="AP99" s="8"/>
      <c r="AQ99" s="6">
        <f>IF(H99&gt;0,LOOKUP(C99,'counts-girls'!A$1:A$16,'counts-girls'!C$1:C$16),0)</f>
        <v>0</v>
      </c>
      <c r="AR99" s="6">
        <f t="shared" si="195"/>
        <v>0</v>
      </c>
      <c r="AS99" s="6">
        <f t="shared" si="196"/>
        <v>0</v>
      </c>
      <c r="AT99" s="6">
        <f t="shared" si="197"/>
        <v>0</v>
      </c>
      <c r="AU99" s="6">
        <f t="shared" si="198"/>
        <v>0</v>
      </c>
      <c r="AV99" s="6">
        <f t="shared" si="199"/>
        <v>0</v>
      </c>
      <c r="AW99" s="8"/>
      <c r="AX99" s="18" t="str">
        <f t="shared" si="183"/>
        <v/>
      </c>
      <c r="AY99" s="18" t="str">
        <f t="shared" si="183"/>
        <v/>
      </c>
      <c r="AZ99" s="18" t="str">
        <f t="shared" si="183"/>
        <v/>
      </c>
      <c r="BA99" s="18"/>
      <c r="BB99" s="18"/>
      <c r="BC99" s="18"/>
      <c r="BD99" s="18"/>
      <c r="BE99" s="18"/>
      <c r="BF99" s="18"/>
      <c r="BG99" s="18"/>
      <c r="BH99" s="18"/>
      <c r="BI99" s="18" t="str">
        <f t="shared" si="183"/>
        <v/>
      </c>
      <c r="BJ99" s="18" t="str">
        <f t="shared" si="183"/>
        <v/>
      </c>
      <c r="BK99" s="18" t="str">
        <f t="shared" si="183"/>
        <v/>
      </c>
      <c r="BL99" s="18" t="str">
        <f t="shared" si="183"/>
        <v/>
      </c>
      <c r="BM99" s="18" t="str">
        <f t="shared" si="183"/>
        <v/>
      </c>
      <c r="BN99" s="8"/>
      <c r="BO99" s="8"/>
      <c r="BP99" s="8"/>
      <c r="BQ99" s="8"/>
      <c r="BR99" s="8"/>
      <c r="BS99" s="8"/>
    </row>
    <row r="100" spans="1:71" hidden="1" x14ac:dyDescent="0.2">
      <c r="A100" s="8"/>
      <c r="B100" s="32"/>
      <c r="C100" s="33"/>
      <c r="D100" s="56"/>
      <c r="E100" s="34"/>
      <c r="F100" s="34"/>
      <c r="G100" s="34"/>
      <c r="H100" s="34">
        <f t="shared" si="202"/>
        <v>0</v>
      </c>
      <c r="I100" s="35">
        <f>IF(H100&gt;0,LOOKUP(D92,$B$232:$B$504,$C$232:$C$504),0)*H100</f>
        <v>0</v>
      </c>
      <c r="J100" s="36"/>
      <c r="K100" s="18">
        <f t="shared" si="184"/>
        <v>0</v>
      </c>
      <c r="L100" s="35">
        <f t="shared" si="182"/>
        <v>0</v>
      </c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8"/>
      <c r="AD100" s="6">
        <f t="shared" si="203"/>
        <v>0</v>
      </c>
      <c r="AE100" s="6">
        <f t="shared" si="204"/>
        <v>0</v>
      </c>
      <c r="AF100" s="6">
        <f t="shared" si="205"/>
        <v>0</v>
      </c>
      <c r="AG100" s="6">
        <f t="shared" si="206"/>
        <v>0</v>
      </c>
      <c r="AH100" s="6">
        <f t="shared" si="207"/>
        <v>0</v>
      </c>
      <c r="AI100" s="6">
        <f t="shared" si="208"/>
        <v>0</v>
      </c>
      <c r="AJ100" s="6">
        <f t="shared" si="209"/>
        <v>0</v>
      </c>
      <c r="AK100" s="6">
        <f t="shared" si="210"/>
        <v>0</v>
      </c>
      <c r="AL100" s="6">
        <f t="shared" si="211"/>
        <v>0</v>
      </c>
      <c r="AM100" s="6">
        <f t="shared" si="212"/>
        <v>0</v>
      </c>
      <c r="AN100" s="8"/>
      <c r="AO100" s="6" t="str">
        <f t="shared" si="200"/>
        <v/>
      </c>
      <c r="AP100" s="8"/>
      <c r="AQ100" s="6">
        <f>IF(H100&gt;0,LOOKUP(C100,'counts-girls'!A$1:A$16,'counts-girls'!C$1:C$16),0)</f>
        <v>0</v>
      </c>
      <c r="AR100" s="6">
        <f t="shared" si="195"/>
        <v>0</v>
      </c>
      <c r="AS100" s="6">
        <f t="shared" si="196"/>
        <v>0</v>
      </c>
      <c r="AT100" s="6">
        <f t="shared" si="197"/>
        <v>0</v>
      </c>
      <c r="AU100" s="6">
        <f t="shared" si="198"/>
        <v>0</v>
      </c>
      <c r="AV100" s="6">
        <f t="shared" si="199"/>
        <v>0</v>
      </c>
      <c r="AW100" s="8"/>
      <c r="AX100" s="18" t="str">
        <f t="shared" si="183"/>
        <v/>
      </c>
      <c r="AY100" s="18" t="str">
        <f t="shared" si="183"/>
        <v/>
      </c>
      <c r="AZ100" s="18" t="str">
        <f t="shared" si="183"/>
        <v/>
      </c>
      <c r="BA100" s="18"/>
      <c r="BB100" s="18"/>
      <c r="BC100" s="18"/>
      <c r="BD100" s="18"/>
      <c r="BE100" s="18"/>
      <c r="BF100" s="18"/>
      <c r="BG100" s="18"/>
      <c r="BH100" s="18"/>
      <c r="BI100" s="18" t="str">
        <f t="shared" si="183"/>
        <v/>
      </c>
      <c r="BJ100" s="18" t="str">
        <f t="shared" si="183"/>
        <v/>
      </c>
      <c r="BK100" s="18" t="str">
        <f t="shared" si="183"/>
        <v/>
      </c>
      <c r="BL100" s="18" t="str">
        <f t="shared" si="183"/>
        <v/>
      </c>
      <c r="BM100" s="18" t="str">
        <f t="shared" si="183"/>
        <v/>
      </c>
      <c r="BN100" s="8"/>
      <c r="BO100" s="8"/>
      <c r="BP100" s="8"/>
      <c r="BQ100" s="8"/>
      <c r="BR100" s="8"/>
      <c r="BS100" s="8"/>
    </row>
    <row r="101" spans="1:71" hidden="1" x14ac:dyDescent="0.2">
      <c r="A101" s="8"/>
      <c r="B101" s="32"/>
      <c r="C101" s="43"/>
      <c r="D101" s="56"/>
      <c r="E101" s="34"/>
      <c r="F101" s="34"/>
      <c r="G101" s="34"/>
      <c r="H101" s="34">
        <f t="shared" si="202"/>
        <v>0</v>
      </c>
      <c r="I101" s="35">
        <f>IF(H101&gt;0,LOOKUP(D89,$B$232:$B$504,$C$232:$C$504),0)*H101</f>
        <v>0</v>
      </c>
      <c r="J101" s="36"/>
      <c r="K101" s="18">
        <f t="shared" si="184"/>
        <v>0</v>
      </c>
      <c r="L101" s="35">
        <f t="shared" si="182"/>
        <v>0</v>
      </c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8"/>
      <c r="AD101" s="6">
        <f t="shared" si="185"/>
        <v>0</v>
      </c>
      <c r="AE101" s="6">
        <f t="shared" si="186"/>
        <v>0</v>
      </c>
      <c r="AF101" s="6">
        <f t="shared" si="187"/>
        <v>0</v>
      </c>
      <c r="AG101" s="6">
        <f t="shared" si="188"/>
        <v>0</v>
      </c>
      <c r="AH101" s="6">
        <f t="shared" si="189"/>
        <v>0</v>
      </c>
      <c r="AI101" s="6">
        <f t="shared" si="190"/>
        <v>0</v>
      </c>
      <c r="AJ101" s="6">
        <f t="shared" si="191"/>
        <v>0</v>
      </c>
      <c r="AK101" s="6">
        <f t="shared" si="192"/>
        <v>0</v>
      </c>
      <c r="AL101" s="6">
        <f t="shared" si="193"/>
        <v>0</v>
      </c>
      <c r="AM101" s="6">
        <f t="shared" si="194"/>
        <v>0</v>
      </c>
      <c r="AN101" s="8"/>
      <c r="AO101" s="6" t="str">
        <f t="shared" si="200"/>
        <v/>
      </c>
      <c r="AP101" s="8"/>
      <c r="AQ101" s="6">
        <f>IF(H101&gt;0,LOOKUP(C101,'counts-girls'!A$1:A$16,'counts-girls'!C$1:C$16),0)</f>
        <v>0</v>
      </c>
      <c r="AR101" s="6">
        <f t="shared" si="195"/>
        <v>0</v>
      </c>
      <c r="AS101" s="6">
        <f t="shared" si="196"/>
        <v>0</v>
      </c>
      <c r="AT101" s="6">
        <f t="shared" si="197"/>
        <v>0</v>
      </c>
      <c r="AU101" s="6">
        <f t="shared" si="198"/>
        <v>0</v>
      </c>
      <c r="AV101" s="6">
        <f t="shared" si="199"/>
        <v>0</v>
      </c>
      <c r="AW101" s="8"/>
      <c r="AX101" s="18" t="str">
        <f t="shared" si="183"/>
        <v/>
      </c>
      <c r="AY101" s="18" t="str">
        <f t="shared" si="183"/>
        <v/>
      </c>
      <c r="AZ101" s="18" t="str">
        <f t="shared" si="183"/>
        <v/>
      </c>
      <c r="BA101" s="18"/>
      <c r="BB101" s="18"/>
      <c r="BC101" s="18"/>
      <c r="BD101" s="18"/>
      <c r="BE101" s="18"/>
      <c r="BF101" s="18"/>
      <c r="BG101" s="18"/>
      <c r="BH101" s="18"/>
      <c r="BI101" s="18" t="str">
        <f t="shared" si="183"/>
        <v/>
      </c>
      <c r="BJ101" s="18" t="str">
        <f t="shared" si="183"/>
        <v/>
      </c>
      <c r="BK101" s="18" t="str">
        <f t="shared" si="183"/>
        <v/>
      </c>
      <c r="BL101" s="18" t="str">
        <f t="shared" si="183"/>
        <v/>
      </c>
      <c r="BM101" s="18" t="str">
        <f t="shared" si="183"/>
        <v/>
      </c>
      <c r="BN101" s="8"/>
      <c r="BO101" s="8"/>
      <c r="BP101" s="8"/>
      <c r="BQ101" s="8"/>
      <c r="BR101" s="8"/>
      <c r="BS101" s="8"/>
    </row>
    <row r="102" spans="1:71" hidden="1" x14ac:dyDescent="0.2">
      <c r="A102" s="8"/>
      <c r="B102" s="32"/>
      <c r="C102" s="43"/>
      <c r="D102" s="53"/>
      <c r="E102" s="34"/>
      <c r="F102" s="34"/>
      <c r="G102" s="34"/>
      <c r="H102" s="34">
        <f t="shared" si="202"/>
        <v>0</v>
      </c>
      <c r="I102" s="35">
        <f t="shared" ref="I102:I111" si="214">IF(H102&gt;0,LOOKUP(D102,$B$232:$B$504,$C$232:$C$504),0)*H102</f>
        <v>0</v>
      </c>
      <c r="J102" s="36"/>
      <c r="K102" s="18">
        <f t="shared" si="184"/>
        <v>0</v>
      </c>
      <c r="L102" s="35">
        <f t="shared" si="182"/>
        <v>0</v>
      </c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8"/>
      <c r="AD102" s="6">
        <f t="shared" ref="AD102:AD109" si="215">IF(H102&gt;0,IF(H102&gt;=$J$82,1,AE102),0)</f>
        <v>0</v>
      </c>
      <c r="AE102" s="6">
        <f t="shared" ref="AE102:AE109" si="216">IF(H102&gt;0,IF(H102&gt;=$J$81,2,AF102),0)</f>
        <v>0</v>
      </c>
      <c r="AF102" s="6">
        <f t="shared" ref="AF102:AF109" si="217">IF(H102&gt;0,IF(H102&gt;=$J$80,3,AG102),0)</f>
        <v>0</v>
      </c>
      <c r="AG102" s="6">
        <f t="shared" ref="AG102:AG109" si="218">IF(H102&gt;0,IF(H102&gt;=$J$79,5,AH102),0)</f>
        <v>0</v>
      </c>
      <c r="AH102" s="6">
        <f t="shared" ref="AH102:AH109" si="219">IF(H102&gt;0,IF(H102&gt;=$J$78,7,0),0)</f>
        <v>0</v>
      </c>
      <c r="AI102" s="6">
        <f t="shared" ref="AI102:AI109" si="220">IF(L102=7,1,AJ102)</f>
        <v>0</v>
      </c>
      <c r="AJ102" s="6">
        <f t="shared" ref="AJ102:AJ109" si="221">IF(L102=5,2,AK102)</f>
        <v>0</v>
      </c>
      <c r="AK102" s="6">
        <f t="shared" ref="AK102:AK109" si="222">IF(L102=3,3,AL102)</f>
        <v>0</v>
      </c>
      <c r="AL102" s="6">
        <f t="shared" ref="AL102:AL109" si="223">IF(L102=2,4,AM102)</f>
        <v>0</v>
      </c>
      <c r="AM102" s="6">
        <f t="shared" ref="AM102:AM109" si="224">IF(L102=1,5,0)</f>
        <v>0</v>
      </c>
      <c r="AN102" s="8"/>
      <c r="AO102" s="6" t="str">
        <f t="shared" si="200"/>
        <v/>
      </c>
      <c r="AP102" s="8"/>
      <c r="AQ102" s="6">
        <f>IF(H102&gt;0,LOOKUP(C102,'counts-girls'!A$1:A$16,'counts-girls'!C$1:C$16),0)</f>
        <v>0</v>
      </c>
      <c r="AR102" s="6">
        <f t="shared" si="195"/>
        <v>0</v>
      </c>
      <c r="AS102" s="6">
        <f t="shared" si="196"/>
        <v>0</v>
      </c>
      <c r="AT102" s="6">
        <f t="shared" si="197"/>
        <v>0</v>
      </c>
      <c r="AU102" s="6">
        <f t="shared" si="198"/>
        <v>0</v>
      </c>
      <c r="AV102" s="6">
        <f t="shared" si="199"/>
        <v>0</v>
      </c>
      <c r="AW102" s="8"/>
      <c r="AX102" s="18" t="str">
        <f t="shared" si="183"/>
        <v/>
      </c>
      <c r="AY102" s="18" t="str">
        <f t="shared" si="183"/>
        <v/>
      </c>
      <c r="AZ102" s="18" t="str">
        <f t="shared" si="183"/>
        <v/>
      </c>
      <c r="BA102" s="18"/>
      <c r="BB102" s="18"/>
      <c r="BC102" s="18"/>
      <c r="BD102" s="18"/>
      <c r="BE102" s="18"/>
      <c r="BF102" s="18"/>
      <c r="BG102" s="18"/>
      <c r="BH102" s="18"/>
      <c r="BI102" s="18" t="str">
        <f t="shared" si="183"/>
        <v/>
      </c>
      <c r="BJ102" s="18" t="str">
        <f t="shared" si="183"/>
        <v/>
      </c>
      <c r="BK102" s="18" t="str">
        <f t="shared" si="183"/>
        <v/>
      </c>
      <c r="BL102" s="18" t="str">
        <f t="shared" si="183"/>
        <v/>
      </c>
      <c r="BM102" s="18" t="str">
        <f t="shared" si="183"/>
        <v/>
      </c>
      <c r="BN102" s="8"/>
      <c r="BO102" s="8"/>
      <c r="BP102" s="8"/>
      <c r="BQ102" s="8"/>
      <c r="BR102" s="8"/>
      <c r="BS102" s="8"/>
    </row>
    <row r="103" spans="1:71" hidden="1" x14ac:dyDescent="0.2">
      <c r="A103" s="8"/>
      <c r="B103" s="32"/>
      <c r="C103" s="43"/>
      <c r="D103" s="53"/>
      <c r="E103" s="34"/>
      <c r="F103" s="34"/>
      <c r="G103" s="34"/>
      <c r="H103" s="34">
        <f t="shared" si="202"/>
        <v>0</v>
      </c>
      <c r="I103" s="35">
        <f t="shared" si="214"/>
        <v>0</v>
      </c>
      <c r="J103" s="36"/>
      <c r="K103" s="18">
        <f t="shared" si="184"/>
        <v>0</v>
      </c>
      <c r="L103" s="35">
        <f t="shared" si="182"/>
        <v>0</v>
      </c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8"/>
      <c r="AD103" s="6">
        <f t="shared" si="215"/>
        <v>0</v>
      </c>
      <c r="AE103" s="6">
        <f t="shared" si="216"/>
        <v>0</v>
      </c>
      <c r="AF103" s="6">
        <f t="shared" si="217"/>
        <v>0</v>
      </c>
      <c r="AG103" s="6">
        <f t="shared" si="218"/>
        <v>0</v>
      </c>
      <c r="AH103" s="6">
        <f t="shared" si="219"/>
        <v>0</v>
      </c>
      <c r="AI103" s="6">
        <f t="shared" si="220"/>
        <v>0</v>
      </c>
      <c r="AJ103" s="6">
        <f t="shared" si="221"/>
        <v>0</v>
      </c>
      <c r="AK103" s="6">
        <f t="shared" si="222"/>
        <v>0</v>
      </c>
      <c r="AL103" s="6">
        <f t="shared" si="223"/>
        <v>0</v>
      </c>
      <c r="AM103" s="6">
        <f t="shared" si="224"/>
        <v>0</v>
      </c>
      <c r="AN103" s="8"/>
      <c r="AO103" s="6" t="str">
        <f t="shared" si="200"/>
        <v/>
      </c>
      <c r="AP103" s="8"/>
      <c r="AQ103" s="6">
        <f>IF(H103&gt;0,LOOKUP(C103,'counts-girls'!A$1:A$16,'counts-girls'!C$1:C$16),0)</f>
        <v>0</v>
      </c>
      <c r="AR103" s="6">
        <f t="shared" si="195"/>
        <v>0</v>
      </c>
      <c r="AS103" s="6">
        <f t="shared" si="196"/>
        <v>0</v>
      </c>
      <c r="AT103" s="6">
        <f t="shared" si="197"/>
        <v>0</v>
      </c>
      <c r="AU103" s="6">
        <f t="shared" si="198"/>
        <v>0</v>
      </c>
      <c r="AV103" s="6">
        <f t="shared" si="199"/>
        <v>0</v>
      </c>
      <c r="AW103" s="8"/>
      <c r="AX103" s="18" t="str">
        <f t="shared" si="183"/>
        <v/>
      </c>
      <c r="AY103" s="18" t="str">
        <f t="shared" si="183"/>
        <v/>
      </c>
      <c r="AZ103" s="18" t="str">
        <f t="shared" si="183"/>
        <v/>
      </c>
      <c r="BA103" s="18"/>
      <c r="BB103" s="18"/>
      <c r="BC103" s="18"/>
      <c r="BD103" s="18"/>
      <c r="BE103" s="18"/>
      <c r="BF103" s="18"/>
      <c r="BG103" s="18"/>
      <c r="BH103" s="18"/>
      <c r="BI103" s="18" t="str">
        <f t="shared" si="183"/>
        <v/>
      </c>
      <c r="BJ103" s="18" t="str">
        <f t="shared" si="183"/>
        <v/>
      </c>
      <c r="BK103" s="18" t="str">
        <f t="shared" si="183"/>
        <v/>
      </c>
      <c r="BL103" s="18" t="str">
        <f t="shared" si="183"/>
        <v/>
      </c>
      <c r="BM103" s="18" t="str">
        <f t="shared" si="183"/>
        <v/>
      </c>
      <c r="BN103" s="8"/>
      <c r="BO103" s="8"/>
      <c r="BP103" s="8"/>
      <c r="BQ103" s="8"/>
      <c r="BR103" s="8"/>
      <c r="BS103" s="8"/>
    </row>
    <row r="104" spans="1:71" hidden="1" x14ac:dyDescent="0.2">
      <c r="A104" s="8"/>
      <c r="B104" s="32"/>
      <c r="C104" s="43"/>
      <c r="D104" s="53"/>
      <c r="E104" s="34"/>
      <c r="F104" s="34"/>
      <c r="G104" s="34"/>
      <c r="H104" s="34">
        <f t="shared" si="202"/>
        <v>0</v>
      </c>
      <c r="I104" s="35">
        <f t="shared" si="214"/>
        <v>0</v>
      </c>
      <c r="J104" s="36"/>
      <c r="K104" s="18">
        <f t="shared" si="184"/>
        <v>0</v>
      </c>
      <c r="L104" s="35">
        <f t="shared" si="182"/>
        <v>0</v>
      </c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8"/>
      <c r="AD104" s="6">
        <f t="shared" si="215"/>
        <v>0</v>
      </c>
      <c r="AE104" s="6">
        <f t="shared" si="216"/>
        <v>0</v>
      </c>
      <c r="AF104" s="6">
        <f t="shared" si="217"/>
        <v>0</v>
      </c>
      <c r="AG104" s="6">
        <f t="shared" si="218"/>
        <v>0</v>
      </c>
      <c r="AH104" s="6">
        <f t="shared" si="219"/>
        <v>0</v>
      </c>
      <c r="AI104" s="6">
        <f t="shared" si="220"/>
        <v>0</v>
      </c>
      <c r="AJ104" s="6">
        <f t="shared" si="221"/>
        <v>0</v>
      </c>
      <c r="AK104" s="6">
        <f t="shared" si="222"/>
        <v>0</v>
      </c>
      <c r="AL104" s="6">
        <f t="shared" si="223"/>
        <v>0</v>
      </c>
      <c r="AM104" s="6">
        <f t="shared" si="224"/>
        <v>0</v>
      </c>
      <c r="AN104" s="8"/>
      <c r="AO104" s="6" t="str">
        <f t="shared" si="200"/>
        <v/>
      </c>
      <c r="AP104" s="8"/>
      <c r="AQ104" s="6">
        <f>IF(H104&gt;0,LOOKUP(C104,'counts-girls'!A$1:A$16,'counts-girls'!C$1:C$16),0)</f>
        <v>0</v>
      </c>
      <c r="AR104" s="6">
        <f t="shared" si="195"/>
        <v>0</v>
      </c>
      <c r="AS104" s="6">
        <f t="shared" si="196"/>
        <v>0</v>
      </c>
      <c r="AT104" s="6">
        <f t="shared" si="197"/>
        <v>0</v>
      </c>
      <c r="AU104" s="6">
        <f t="shared" si="198"/>
        <v>0</v>
      </c>
      <c r="AV104" s="6">
        <f t="shared" si="199"/>
        <v>0</v>
      </c>
      <c r="AW104" s="8"/>
      <c r="AX104" s="18" t="str">
        <f t="shared" si="183"/>
        <v/>
      </c>
      <c r="AY104" s="18" t="str">
        <f t="shared" si="183"/>
        <v/>
      </c>
      <c r="AZ104" s="18" t="str">
        <f t="shared" si="183"/>
        <v/>
      </c>
      <c r="BA104" s="18"/>
      <c r="BB104" s="18"/>
      <c r="BC104" s="18"/>
      <c r="BD104" s="18"/>
      <c r="BE104" s="18"/>
      <c r="BF104" s="18"/>
      <c r="BG104" s="18"/>
      <c r="BH104" s="18"/>
      <c r="BI104" s="18" t="str">
        <f t="shared" si="183"/>
        <v/>
      </c>
      <c r="BJ104" s="18" t="str">
        <f t="shared" si="183"/>
        <v/>
      </c>
      <c r="BK104" s="18" t="str">
        <f t="shared" si="183"/>
        <v/>
      </c>
      <c r="BL104" s="18" t="str">
        <f t="shared" si="183"/>
        <v/>
      </c>
      <c r="BM104" s="18" t="str">
        <f t="shared" si="183"/>
        <v/>
      </c>
      <c r="BN104" s="8"/>
      <c r="BO104" s="8"/>
      <c r="BP104" s="8"/>
      <c r="BQ104" s="8"/>
      <c r="BR104" s="8"/>
      <c r="BS104" s="8"/>
    </row>
    <row r="105" spans="1:71" hidden="1" x14ac:dyDescent="0.2">
      <c r="A105" s="8"/>
      <c r="B105" s="32"/>
      <c r="C105" s="43"/>
      <c r="D105" s="53"/>
      <c r="E105" s="34"/>
      <c r="F105" s="34"/>
      <c r="G105" s="34"/>
      <c r="H105" s="34">
        <f t="shared" si="202"/>
        <v>0</v>
      </c>
      <c r="I105" s="35">
        <f t="shared" si="214"/>
        <v>0</v>
      </c>
      <c r="J105" s="36"/>
      <c r="K105" s="18">
        <f t="shared" si="184"/>
        <v>0</v>
      </c>
      <c r="L105" s="35">
        <f t="shared" si="182"/>
        <v>0</v>
      </c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8"/>
      <c r="AD105" s="6">
        <f t="shared" si="215"/>
        <v>0</v>
      </c>
      <c r="AE105" s="6">
        <f t="shared" si="216"/>
        <v>0</v>
      </c>
      <c r="AF105" s="6">
        <f t="shared" si="217"/>
        <v>0</v>
      </c>
      <c r="AG105" s="6">
        <f t="shared" si="218"/>
        <v>0</v>
      </c>
      <c r="AH105" s="6">
        <f t="shared" si="219"/>
        <v>0</v>
      </c>
      <c r="AI105" s="6">
        <f t="shared" si="220"/>
        <v>0</v>
      </c>
      <c r="AJ105" s="6">
        <f t="shared" si="221"/>
        <v>0</v>
      </c>
      <c r="AK105" s="6">
        <f t="shared" si="222"/>
        <v>0</v>
      </c>
      <c r="AL105" s="6">
        <f t="shared" si="223"/>
        <v>0</v>
      </c>
      <c r="AM105" s="6">
        <f t="shared" si="224"/>
        <v>0</v>
      </c>
      <c r="AN105" s="8"/>
      <c r="AO105" s="6" t="str">
        <f t="shared" si="200"/>
        <v/>
      </c>
      <c r="AP105" s="8"/>
      <c r="AQ105" s="6">
        <f>IF(H105&gt;0,LOOKUP(C105,'counts-girls'!A$1:A$16,'counts-girls'!C$1:C$16),0)</f>
        <v>0</v>
      </c>
      <c r="AR105" s="6">
        <f t="shared" si="195"/>
        <v>0</v>
      </c>
      <c r="AS105" s="6">
        <f t="shared" si="196"/>
        <v>0</v>
      </c>
      <c r="AT105" s="6">
        <f t="shared" si="197"/>
        <v>0</v>
      </c>
      <c r="AU105" s="6">
        <f t="shared" si="198"/>
        <v>0</v>
      </c>
      <c r="AV105" s="6">
        <f t="shared" si="199"/>
        <v>0</v>
      </c>
      <c r="AW105" s="8"/>
      <c r="AX105" s="18" t="str">
        <f t="shared" si="183"/>
        <v/>
      </c>
      <c r="AY105" s="18" t="str">
        <f t="shared" si="183"/>
        <v/>
      </c>
      <c r="AZ105" s="18" t="str">
        <f t="shared" si="183"/>
        <v/>
      </c>
      <c r="BA105" s="18"/>
      <c r="BB105" s="18"/>
      <c r="BC105" s="18"/>
      <c r="BD105" s="18"/>
      <c r="BE105" s="18"/>
      <c r="BF105" s="18"/>
      <c r="BG105" s="18"/>
      <c r="BH105" s="18"/>
      <c r="BI105" s="18" t="str">
        <f t="shared" si="183"/>
        <v/>
      </c>
      <c r="BJ105" s="18" t="str">
        <f t="shared" si="183"/>
        <v/>
      </c>
      <c r="BK105" s="18" t="str">
        <f t="shared" si="183"/>
        <v/>
      </c>
      <c r="BL105" s="18" t="str">
        <f t="shared" si="183"/>
        <v/>
      </c>
      <c r="BM105" s="18" t="str">
        <f t="shared" si="183"/>
        <v/>
      </c>
      <c r="BN105" s="8"/>
      <c r="BO105" s="8"/>
      <c r="BP105" s="8"/>
      <c r="BQ105" s="8"/>
      <c r="BR105" s="8"/>
      <c r="BS105" s="8"/>
    </row>
    <row r="106" spans="1:71" hidden="1" x14ac:dyDescent="0.2">
      <c r="A106" s="8"/>
      <c r="B106" s="32"/>
      <c r="C106" s="43"/>
      <c r="D106" s="53"/>
      <c r="E106" s="34"/>
      <c r="F106" s="34"/>
      <c r="G106" s="34"/>
      <c r="H106" s="34">
        <f t="shared" si="202"/>
        <v>0</v>
      </c>
      <c r="I106" s="35">
        <f t="shared" si="214"/>
        <v>0</v>
      </c>
      <c r="J106" s="36"/>
      <c r="K106" s="18">
        <f t="shared" si="184"/>
        <v>0</v>
      </c>
      <c r="L106" s="35">
        <f t="shared" si="182"/>
        <v>0</v>
      </c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8"/>
      <c r="AD106" s="6">
        <f t="shared" si="215"/>
        <v>0</v>
      </c>
      <c r="AE106" s="6">
        <f t="shared" si="216"/>
        <v>0</v>
      </c>
      <c r="AF106" s="6">
        <f t="shared" si="217"/>
        <v>0</v>
      </c>
      <c r="AG106" s="6">
        <f t="shared" si="218"/>
        <v>0</v>
      </c>
      <c r="AH106" s="6">
        <f t="shared" si="219"/>
        <v>0</v>
      </c>
      <c r="AI106" s="6">
        <f t="shared" si="220"/>
        <v>0</v>
      </c>
      <c r="AJ106" s="6">
        <f t="shared" si="221"/>
        <v>0</v>
      </c>
      <c r="AK106" s="6">
        <f t="shared" si="222"/>
        <v>0</v>
      </c>
      <c r="AL106" s="6">
        <f t="shared" si="223"/>
        <v>0</v>
      </c>
      <c r="AM106" s="6">
        <f t="shared" si="224"/>
        <v>0</v>
      </c>
      <c r="AN106" s="8"/>
      <c r="AO106" s="6" t="str">
        <f t="shared" si="200"/>
        <v/>
      </c>
      <c r="AP106" s="8"/>
      <c r="AQ106" s="6">
        <f>IF(H106&gt;0,LOOKUP(C106,'counts-girls'!A$1:A$16,'counts-girls'!C$1:C$16),0)</f>
        <v>0</v>
      </c>
      <c r="AR106" s="6">
        <f t="shared" si="195"/>
        <v>0</v>
      </c>
      <c r="AS106" s="6">
        <f t="shared" si="196"/>
        <v>0</v>
      </c>
      <c r="AT106" s="6">
        <f t="shared" si="197"/>
        <v>0</v>
      </c>
      <c r="AU106" s="6">
        <f t="shared" si="198"/>
        <v>0</v>
      </c>
      <c r="AV106" s="6">
        <f t="shared" si="199"/>
        <v>0</v>
      </c>
      <c r="AW106" s="8"/>
      <c r="AX106" s="18" t="str">
        <f t="shared" si="183"/>
        <v/>
      </c>
      <c r="AY106" s="18" t="str">
        <f t="shared" si="183"/>
        <v/>
      </c>
      <c r="AZ106" s="18" t="str">
        <f t="shared" si="183"/>
        <v/>
      </c>
      <c r="BA106" s="18"/>
      <c r="BB106" s="18"/>
      <c r="BC106" s="18"/>
      <c r="BD106" s="18"/>
      <c r="BE106" s="18"/>
      <c r="BF106" s="18"/>
      <c r="BG106" s="18"/>
      <c r="BH106" s="18"/>
      <c r="BI106" s="18" t="str">
        <f t="shared" si="183"/>
        <v/>
      </c>
      <c r="BJ106" s="18" t="str">
        <f t="shared" si="183"/>
        <v/>
      </c>
      <c r="BK106" s="18" t="str">
        <f t="shared" si="183"/>
        <v/>
      </c>
      <c r="BL106" s="18" t="str">
        <f t="shared" si="183"/>
        <v/>
      </c>
      <c r="BM106" s="18" t="str">
        <f t="shared" si="183"/>
        <v/>
      </c>
      <c r="BN106" s="8"/>
      <c r="BO106" s="8"/>
      <c r="BP106" s="8"/>
      <c r="BQ106" s="8"/>
      <c r="BR106" s="8"/>
      <c r="BS106" s="8"/>
    </row>
    <row r="107" spans="1:71" hidden="1" x14ac:dyDescent="0.2">
      <c r="A107" s="8"/>
      <c r="B107" s="32"/>
      <c r="C107" s="43"/>
      <c r="D107" s="53"/>
      <c r="E107" s="34"/>
      <c r="F107" s="34"/>
      <c r="G107" s="34"/>
      <c r="H107" s="34">
        <f t="shared" si="202"/>
        <v>0</v>
      </c>
      <c r="I107" s="35">
        <f t="shared" si="214"/>
        <v>0</v>
      </c>
      <c r="J107" s="36"/>
      <c r="K107" s="18">
        <f t="shared" si="184"/>
        <v>0</v>
      </c>
      <c r="L107" s="35">
        <f t="shared" si="182"/>
        <v>0</v>
      </c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8"/>
      <c r="AD107" s="6">
        <f t="shared" si="215"/>
        <v>0</v>
      </c>
      <c r="AE107" s="6">
        <f t="shared" si="216"/>
        <v>0</v>
      </c>
      <c r="AF107" s="6">
        <f t="shared" si="217"/>
        <v>0</v>
      </c>
      <c r="AG107" s="6">
        <f t="shared" si="218"/>
        <v>0</v>
      </c>
      <c r="AH107" s="6">
        <f t="shared" si="219"/>
        <v>0</v>
      </c>
      <c r="AI107" s="6">
        <f t="shared" si="220"/>
        <v>0</v>
      </c>
      <c r="AJ107" s="6">
        <f t="shared" si="221"/>
        <v>0</v>
      </c>
      <c r="AK107" s="6">
        <f t="shared" si="222"/>
        <v>0</v>
      </c>
      <c r="AL107" s="6">
        <f t="shared" si="223"/>
        <v>0</v>
      </c>
      <c r="AM107" s="6">
        <f t="shared" si="224"/>
        <v>0</v>
      </c>
      <c r="AN107" s="8"/>
      <c r="AO107" s="6" t="str">
        <f t="shared" si="200"/>
        <v/>
      </c>
      <c r="AP107" s="8"/>
      <c r="AQ107" s="6">
        <f>IF(H107&gt;0,LOOKUP(C107,'counts-girls'!A$1:A$16,'counts-girls'!C$1:C$16),0)</f>
        <v>0</v>
      </c>
      <c r="AR107" s="6">
        <f t="shared" si="195"/>
        <v>0</v>
      </c>
      <c r="AS107" s="6">
        <f t="shared" si="196"/>
        <v>0</v>
      </c>
      <c r="AT107" s="6">
        <f t="shared" si="197"/>
        <v>0</v>
      </c>
      <c r="AU107" s="6">
        <f t="shared" si="198"/>
        <v>0</v>
      </c>
      <c r="AV107" s="6">
        <f t="shared" si="199"/>
        <v>0</v>
      </c>
      <c r="AW107" s="8"/>
      <c r="AX107" s="18" t="str">
        <f t="shared" si="183"/>
        <v/>
      </c>
      <c r="AY107" s="18" t="str">
        <f t="shared" si="183"/>
        <v/>
      </c>
      <c r="AZ107" s="18" t="str">
        <f t="shared" si="183"/>
        <v/>
      </c>
      <c r="BA107" s="18"/>
      <c r="BB107" s="18"/>
      <c r="BC107" s="18"/>
      <c r="BD107" s="18"/>
      <c r="BE107" s="18"/>
      <c r="BF107" s="18"/>
      <c r="BG107" s="18"/>
      <c r="BH107" s="18"/>
      <c r="BI107" s="18" t="str">
        <f t="shared" si="183"/>
        <v/>
      </c>
      <c r="BJ107" s="18" t="str">
        <f t="shared" si="183"/>
        <v/>
      </c>
      <c r="BK107" s="18" t="str">
        <f t="shared" si="183"/>
        <v/>
      </c>
      <c r="BL107" s="18" t="str">
        <f t="shared" si="183"/>
        <v/>
      </c>
      <c r="BM107" s="18" t="str">
        <f t="shared" si="183"/>
        <v/>
      </c>
      <c r="BN107" s="8"/>
      <c r="BO107" s="8"/>
      <c r="BP107" s="8"/>
      <c r="BQ107" s="8"/>
      <c r="BR107" s="8"/>
      <c r="BS107" s="8"/>
    </row>
    <row r="108" spans="1:71" hidden="1" x14ac:dyDescent="0.2">
      <c r="A108" s="8"/>
      <c r="B108" s="32"/>
      <c r="C108" s="43"/>
      <c r="D108" s="53"/>
      <c r="E108" s="34"/>
      <c r="F108" s="34"/>
      <c r="G108" s="34"/>
      <c r="H108" s="34">
        <f t="shared" si="202"/>
        <v>0</v>
      </c>
      <c r="I108" s="35">
        <f t="shared" si="214"/>
        <v>0</v>
      </c>
      <c r="J108" s="36"/>
      <c r="K108" s="18">
        <f t="shared" si="184"/>
        <v>0</v>
      </c>
      <c r="L108" s="35">
        <f t="shared" si="182"/>
        <v>0</v>
      </c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8"/>
      <c r="AD108" s="6">
        <f t="shared" si="215"/>
        <v>0</v>
      </c>
      <c r="AE108" s="6">
        <f t="shared" si="216"/>
        <v>0</v>
      </c>
      <c r="AF108" s="6">
        <f t="shared" si="217"/>
        <v>0</v>
      </c>
      <c r="AG108" s="6">
        <f t="shared" si="218"/>
        <v>0</v>
      </c>
      <c r="AH108" s="6">
        <f t="shared" si="219"/>
        <v>0</v>
      </c>
      <c r="AI108" s="6">
        <f t="shared" si="220"/>
        <v>0</v>
      </c>
      <c r="AJ108" s="6">
        <f t="shared" si="221"/>
        <v>0</v>
      </c>
      <c r="AK108" s="6">
        <f t="shared" si="222"/>
        <v>0</v>
      </c>
      <c r="AL108" s="6">
        <f t="shared" si="223"/>
        <v>0</v>
      </c>
      <c r="AM108" s="6">
        <f t="shared" si="224"/>
        <v>0</v>
      </c>
      <c r="AN108" s="8"/>
      <c r="AO108" s="6" t="str">
        <f t="shared" si="200"/>
        <v/>
      </c>
      <c r="AP108" s="8"/>
      <c r="AQ108" s="6">
        <f>IF(H108&gt;0,LOOKUP(C108,'counts-girls'!A$1:A$16,'counts-girls'!C$1:C$16),0)</f>
        <v>0</v>
      </c>
      <c r="AR108" s="6">
        <f t="shared" si="195"/>
        <v>0</v>
      </c>
      <c r="AS108" s="6">
        <f t="shared" si="196"/>
        <v>0</v>
      </c>
      <c r="AT108" s="6">
        <f t="shared" si="197"/>
        <v>0</v>
      </c>
      <c r="AU108" s="6">
        <f t="shared" si="198"/>
        <v>0</v>
      </c>
      <c r="AV108" s="6">
        <f t="shared" si="199"/>
        <v>0</v>
      </c>
      <c r="AW108" s="8"/>
      <c r="AX108" s="18" t="str">
        <f t="shared" si="183"/>
        <v/>
      </c>
      <c r="AY108" s="18" t="str">
        <f t="shared" si="183"/>
        <v/>
      </c>
      <c r="AZ108" s="18" t="str">
        <f t="shared" si="183"/>
        <v/>
      </c>
      <c r="BA108" s="18"/>
      <c r="BB108" s="18"/>
      <c r="BC108" s="18"/>
      <c r="BD108" s="18"/>
      <c r="BE108" s="18"/>
      <c r="BF108" s="18"/>
      <c r="BG108" s="18"/>
      <c r="BH108" s="18"/>
      <c r="BI108" s="18" t="str">
        <f t="shared" si="183"/>
        <v/>
      </c>
      <c r="BJ108" s="18" t="str">
        <f t="shared" si="183"/>
        <v/>
      </c>
      <c r="BK108" s="18" t="str">
        <f t="shared" si="183"/>
        <v/>
      </c>
      <c r="BL108" s="18" t="str">
        <f t="shared" si="183"/>
        <v/>
      </c>
      <c r="BM108" s="18" t="str">
        <f t="shared" si="183"/>
        <v/>
      </c>
      <c r="BN108" s="8"/>
      <c r="BO108" s="8"/>
      <c r="BP108" s="8"/>
      <c r="BQ108" s="8"/>
      <c r="BR108" s="8"/>
      <c r="BS108" s="8"/>
    </row>
    <row r="109" spans="1:71" hidden="1" x14ac:dyDescent="0.2">
      <c r="A109" s="8"/>
      <c r="B109" s="32"/>
      <c r="C109" s="43"/>
      <c r="D109" s="53"/>
      <c r="E109" s="34"/>
      <c r="F109" s="34"/>
      <c r="G109" s="34"/>
      <c r="H109" s="34">
        <f t="shared" si="202"/>
        <v>0</v>
      </c>
      <c r="I109" s="35">
        <f t="shared" si="214"/>
        <v>0</v>
      </c>
      <c r="J109" s="36"/>
      <c r="K109" s="18">
        <f t="shared" si="184"/>
        <v>0</v>
      </c>
      <c r="L109" s="35">
        <f t="shared" si="182"/>
        <v>0</v>
      </c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8"/>
      <c r="AD109" s="6">
        <f t="shared" si="215"/>
        <v>0</v>
      </c>
      <c r="AE109" s="6">
        <f t="shared" si="216"/>
        <v>0</v>
      </c>
      <c r="AF109" s="6">
        <f t="shared" si="217"/>
        <v>0</v>
      </c>
      <c r="AG109" s="6">
        <f t="shared" si="218"/>
        <v>0</v>
      </c>
      <c r="AH109" s="6">
        <f t="shared" si="219"/>
        <v>0</v>
      </c>
      <c r="AI109" s="6">
        <f t="shared" si="220"/>
        <v>0</v>
      </c>
      <c r="AJ109" s="6">
        <f t="shared" si="221"/>
        <v>0</v>
      </c>
      <c r="AK109" s="6">
        <f t="shared" si="222"/>
        <v>0</v>
      </c>
      <c r="AL109" s="6">
        <f t="shared" si="223"/>
        <v>0</v>
      </c>
      <c r="AM109" s="6">
        <f t="shared" si="224"/>
        <v>0</v>
      </c>
      <c r="AN109" s="8"/>
      <c r="AO109" s="6" t="str">
        <f t="shared" si="200"/>
        <v/>
      </c>
      <c r="AP109" s="8"/>
      <c r="AQ109" s="6">
        <f>IF(H109&gt;0,LOOKUP(C109,'counts-girls'!A$1:A$16,'counts-girls'!C$1:C$16),0)</f>
        <v>0</v>
      </c>
      <c r="AR109" s="6">
        <f t="shared" si="195"/>
        <v>0</v>
      </c>
      <c r="AS109" s="6">
        <f t="shared" si="196"/>
        <v>0</v>
      </c>
      <c r="AT109" s="6">
        <f t="shared" si="197"/>
        <v>0</v>
      </c>
      <c r="AU109" s="6">
        <f t="shared" si="198"/>
        <v>0</v>
      </c>
      <c r="AV109" s="6">
        <f t="shared" si="199"/>
        <v>0</v>
      </c>
      <c r="AW109" s="8"/>
      <c r="AX109" s="18" t="str">
        <f t="shared" si="183"/>
        <v/>
      </c>
      <c r="AY109" s="18" t="str">
        <f t="shared" si="183"/>
        <v/>
      </c>
      <c r="AZ109" s="18" t="str">
        <f t="shared" si="183"/>
        <v/>
      </c>
      <c r="BA109" s="18"/>
      <c r="BB109" s="18"/>
      <c r="BC109" s="18"/>
      <c r="BD109" s="18"/>
      <c r="BE109" s="18"/>
      <c r="BF109" s="18"/>
      <c r="BG109" s="18"/>
      <c r="BH109" s="18"/>
      <c r="BI109" s="18" t="str">
        <f t="shared" si="183"/>
        <v/>
      </c>
      <c r="BJ109" s="18" t="str">
        <f t="shared" si="183"/>
        <v/>
      </c>
      <c r="BK109" s="18" t="str">
        <f t="shared" si="183"/>
        <v/>
      </c>
      <c r="BL109" s="18" t="str">
        <f t="shared" si="183"/>
        <v/>
      </c>
      <c r="BM109" s="18" t="str">
        <f>IF($AQ109=BM$7,MAX($AR109:$AV109),"")</f>
        <v/>
      </c>
      <c r="BN109" s="8"/>
      <c r="BO109" s="8"/>
      <c r="BP109" s="8"/>
      <c r="BQ109" s="8"/>
      <c r="BR109" s="8"/>
      <c r="BS109" s="8"/>
    </row>
    <row r="110" spans="1:71" hidden="1" x14ac:dyDescent="0.2">
      <c r="A110" s="8"/>
      <c r="B110" s="32"/>
      <c r="C110" s="43"/>
      <c r="D110" s="53"/>
      <c r="E110" s="34"/>
      <c r="F110" s="34"/>
      <c r="G110" s="34"/>
      <c r="H110" s="34">
        <f>SUM(E110:G110)</f>
        <v>0</v>
      </c>
      <c r="I110" s="35">
        <f t="shared" si="214"/>
        <v>0</v>
      </c>
      <c r="J110" s="36"/>
      <c r="K110" s="18">
        <f>MAX(AI110:AM110)</f>
        <v>0</v>
      </c>
      <c r="L110" s="35">
        <f>MAX(AD110:AH110)</f>
        <v>0</v>
      </c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8"/>
      <c r="AD110" s="6">
        <f t="shared" si="185"/>
        <v>0</v>
      </c>
      <c r="AE110" s="6">
        <f t="shared" si="186"/>
        <v>0</v>
      </c>
      <c r="AF110" s="6">
        <f t="shared" si="187"/>
        <v>0</v>
      </c>
      <c r="AG110" s="6">
        <f t="shared" si="188"/>
        <v>0</v>
      </c>
      <c r="AH110" s="6">
        <f t="shared" si="189"/>
        <v>0</v>
      </c>
      <c r="AI110" s="6">
        <f t="shared" si="190"/>
        <v>0</v>
      </c>
      <c r="AJ110" s="6">
        <f t="shared" si="191"/>
        <v>0</v>
      </c>
      <c r="AK110" s="6">
        <f t="shared" si="192"/>
        <v>0</v>
      </c>
      <c r="AL110" s="6">
        <f t="shared" si="193"/>
        <v>0</v>
      </c>
      <c r="AM110" s="6">
        <f t="shared" si="194"/>
        <v>0</v>
      </c>
      <c r="AN110" s="8"/>
      <c r="AO110" s="6" t="str">
        <f t="shared" si="200"/>
        <v/>
      </c>
      <c r="AP110" s="8"/>
      <c r="AQ110" s="6">
        <f>IF(H110&gt;0,LOOKUP(C110,'counts-girls'!A$1:A$16,'counts-girls'!C$1:C$16),0)</f>
        <v>0</v>
      </c>
      <c r="AR110" s="6">
        <f t="shared" si="195"/>
        <v>0</v>
      </c>
      <c r="AS110" s="6">
        <f t="shared" si="196"/>
        <v>0</v>
      </c>
      <c r="AT110" s="6">
        <f t="shared" si="197"/>
        <v>0</v>
      </c>
      <c r="AU110" s="6">
        <f t="shared" si="198"/>
        <v>0</v>
      </c>
      <c r="AV110" s="6">
        <f t="shared" si="199"/>
        <v>0</v>
      </c>
      <c r="AW110" s="8"/>
      <c r="AX110" s="18" t="str">
        <f t="shared" ref="AX110:AZ111" si="225">IF($AQ110=AX$7,MAX($AR110:$AV110),"")</f>
        <v/>
      </c>
      <c r="AY110" s="18" t="str">
        <f t="shared" si="225"/>
        <v/>
      </c>
      <c r="AZ110" s="18" t="str">
        <f t="shared" si="225"/>
        <v/>
      </c>
      <c r="BA110" s="18"/>
      <c r="BB110" s="18"/>
      <c r="BC110" s="18"/>
      <c r="BD110" s="18"/>
      <c r="BE110" s="18"/>
      <c r="BF110" s="18"/>
      <c r="BG110" s="18"/>
      <c r="BH110" s="18"/>
      <c r="BI110" s="18" t="str">
        <f t="shared" ref="BI110:BL111" si="226">IF($AQ110=BI$7,MAX($AR110:$AV110),"")</f>
        <v/>
      </c>
      <c r="BJ110" s="18" t="str">
        <f t="shared" si="226"/>
        <v/>
      </c>
      <c r="BK110" s="18" t="str">
        <f t="shared" si="226"/>
        <v/>
      </c>
      <c r="BL110" s="18" t="str">
        <f t="shared" si="226"/>
        <v/>
      </c>
      <c r="BM110" s="18" t="str">
        <f>IF($AQ110=BM$7,MAX($AR110:$AV110),"")</f>
        <v/>
      </c>
      <c r="BN110" s="8"/>
      <c r="BO110" s="8"/>
      <c r="BP110" s="8"/>
      <c r="BQ110" s="8"/>
      <c r="BR110" s="8"/>
      <c r="BS110" s="8"/>
    </row>
    <row r="111" spans="1:71" ht="13.5" hidden="1" thickBot="1" x14ac:dyDescent="0.25">
      <c r="A111" s="8"/>
      <c r="B111" s="32"/>
      <c r="C111" s="43"/>
      <c r="D111" s="53"/>
      <c r="E111" s="34"/>
      <c r="F111" s="34"/>
      <c r="G111" s="34"/>
      <c r="H111" s="34">
        <f t="shared" si="202"/>
        <v>0</v>
      </c>
      <c r="I111" s="35">
        <f t="shared" si="214"/>
        <v>0</v>
      </c>
      <c r="J111" s="36"/>
      <c r="K111" s="18">
        <f t="shared" si="184"/>
        <v>0</v>
      </c>
      <c r="L111" s="35">
        <f t="shared" si="182"/>
        <v>0</v>
      </c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8"/>
      <c r="AD111" s="6">
        <f t="shared" si="185"/>
        <v>0</v>
      </c>
      <c r="AE111" s="6">
        <f t="shared" si="186"/>
        <v>0</v>
      </c>
      <c r="AF111" s="6">
        <f t="shared" si="187"/>
        <v>0</v>
      </c>
      <c r="AG111" s="6">
        <f t="shared" si="188"/>
        <v>0</v>
      </c>
      <c r="AH111" s="6">
        <f t="shared" si="189"/>
        <v>0</v>
      </c>
      <c r="AI111" s="6">
        <f t="shared" si="190"/>
        <v>0</v>
      </c>
      <c r="AJ111" s="6">
        <f t="shared" si="191"/>
        <v>0</v>
      </c>
      <c r="AK111" s="6">
        <f t="shared" si="192"/>
        <v>0</v>
      </c>
      <c r="AL111" s="6">
        <f t="shared" si="193"/>
        <v>0</v>
      </c>
      <c r="AM111" s="6">
        <f t="shared" si="194"/>
        <v>0</v>
      </c>
      <c r="AN111" s="8"/>
      <c r="AO111" s="6" t="str">
        <f t="shared" si="200"/>
        <v/>
      </c>
      <c r="AP111" s="8"/>
      <c r="AQ111" s="6">
        <f>IF(H111&gt;0,LOOKUP(C111,'counts-girls'!A$1:A$16,'counts-girls'!C$1:C$16),0)</f>
        <v>0</v>
      </c>
      <c r="AR111" s="6">
        <f t="shared" si="195"/>
        <v>0</v>
      </c>
      <c r="AS111" s="6">
        <f t="shared" si="196"/>
        <v>0</v>
      </c>
      <c r="AT111" s="6">
        <f t="shared" si="197"/>
        <v>0</v>
      </c>
      <c r="AU111" s="6">
        <f t="shared" si="198"/>
        <v>0</v>
      </c>
      <c r="AV111" s="6">
        <f t="shared" si="199"/>
        <v>0</v>
      </c>
      <c r="AW111" s="8"/>
      <c r="AX111" s="18" t="str">
        <f t="shared" si="225"/>
        <v/>
      </c>
      <c r="AY111" s="18" t="str">
        <f t="shared" si="225"/>
        <v/>
      </c>
      <c r="AZ111" s="18" t="str">
        <f t="shared" si="225"/>
        <v/>
      </c>
      <c r="BA111" s="18"/>
      <c r="BB111" s="18"/>
      <c r="BC111" s="18"/>
      <c r="BD111" s="18"/>
      <c r="BE111" s="18"/>
      <c r="BF111" s="18"/>
      <c r="BG111" s="18"/>
      <c r="BH111" s="18"/>
      <c r="BI111" s="18" t="str">
        <f t="shared" si="226"/>
        <v/>
      </c>
      <c r="BJ111" s="18" t="str">
        <f t="shared" si="226"/>
        <v/>
      </c>
      <c r="BK111" s="18" t="str">
        <f t="shared" si="226"/>
        <v/>
      </c>
      <c r="BL111" s="18" t="str">
        <f t="shared" si="226"/>
        <v/>
      </c>
      <c r="BM111" s="18" t="str">
        <f>IF($AQ111=BM$7,MAX($AR111:$AV111),"")</f>
        <v/>
      </c>
      <c r="BN111" s="8"/>
      <c r="BO111" s="8"/>
      <c r="BP111" s="8"/>
      <c r="BQ111" s="8"/>
      <c r="BR111" s="8"/>
      <c r="BS111" s="8"/>
    </row>
    <row r="112" spans="1:71" ht="13.5" thickBot="1" x14ac:dyDescent="0.25">
      <c r="A112" s="61" t="s">
        <v>34</v>
      </c>
      <c r="B112" s="37">
        <v>148</v>
      </c>
      <c r="C112" s="38" t="s">
        <v>9</v>
      </c>
      <c r="D112" s="52" t="s">
        <v>14</v>
      </c>
      <c r="E112" s="38" t="s">
        <v>16</v>
      </c>
      <c r="F112" s="38" t="s">
        <v>15</v>
      </c>
      <c r="G112" s="38" t="s">
        <v>17</v>
      </c>
      <c r="H112" s="38" t="s">
        <v>18</v>
      </c>
      <c r="I112" s="39" t="s">
        <v>19</v>
      </c>
      <c r="J112" s="40" t="s">
        <v>20</v>
      </c>
      <c r="K112" s="40" t="s">
        <v>21</v>
      </c>
      <c r="L112" s="40" t="s">
        <v>25</v>
      </c>
      <c r="M112" s="38" t="str">
        <f>M$7</f>
        <v>BE</v>
      </c>
      <c r="N112" s="38" t="str">
        <f t="shared" ref="N112:AB112" si="227">N$7</f>
        <v>BEN</v>
      </c>
      <c r="O112" s="38" t="str">
        <f t="shared" si="227"/>
        <v>BT</v>
      </c>
      <c r="P112" s="38" t="str">
        <f t="shared" si="227"/>
        <v>COL</v>
      </c>
      <c r="Q112" s="38" t="str">
        <f t="shared" si="227"/>
        <v>CC</v>
      </c>
      <c r="R112" s="38" t="str">
        <f t="shared" si="227"/>
        <v>CRT</v>
      </c>
      <c r="S112" s="38" t="str">
        <f t="shared" si="227"/>
        <v>ELK</v>
      </c>
      <c r="T112" s="38" t="str">
        <f t="shared" si="227"/>
        <v>GI</v>
      </c>
      <c r="U112" s="38" t="str">
        <f t="shared" si="227"/>
        <v>LEX</v>
      </c>
      <c r="V112" s="38" t="str">
        <f t="shared" si="227"/>
        <v>MC</v>
      </c>
      <c r="W112" s="38" t="str">
        <f t="shared" si="227"/>
        <v>NP</v>
      </c>
      <c r="X112" s="38" t="str">
        <f t="shared" si="227"/>
        <v>PLV</v>
      </c>
      <c r="Y112" s="38" t="str">
        <f t="shared" si="227"/>
        <v>SEW</v>
      </c>
      <c r="Z112" s="38" t="str">
        <f t="shared" si="227"/>
        <v>SKU</v>
      </c>
      <c r="AA112" s="38" t="str">
        <f t="shared" si="227"/>
        <v>STP</v>
      </c>
      <c r="AB112" s="38" t="str">
        <f t="shared" si="227"/>
        <v>Z-O</v>
      </c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6" t="str">
        <f t="shared" si="200"/>
        <v/>
      </c>
      <c r="AP112" s="8"/>
      <c r="AQ112" s="6"/>
      <c r="AR112" s="8"/>
      <c r="AS112" s="8"/>
      <c r="AT112" s="8"/>
      <c r="AU112" s="8"/>
      <c r="AV112" s="8"/>
      <c r="AW112" s="8"/>
      <c r="AX112" s="31" t="str">
        <f>M$7</f>
        <v>BE</v>
      </c>
      <c r="AY112" s="31" t="str">
        <f t="shared" ref="AY112" si="228">N$7</f>
        <v>BEN</v>
      </c>
      <c r="AZ112" s="31" t="str">
        <f t="shared" ref="AZ112" si="229">O$7</f>
        <v>BT</v>
      </c>
      <c r="BA112" s="31" t="str">
        <f t="shared" ref="BA112" si="230">P$7</f>
        <v>COL</v>
      </c>
      <c r="BB112" s="31" t="str">
        <f t="shared" ref="BB112" si="231">Q$7</f>
        <v>CC</v>
      </c>
      <c r="BC112" s="31" t="str">
        <f t="shared" ref="BC112" si="232">R$7</f>
        <v>CRT</v>
      </c>
      <c r="BD112" s="31" t="str">
        <f t="shared" ref="BD112" si="233">S$7</f>
        <v>ELK</v>
      </c>
      <c r="BE112" s="31" t="str">
        <f t="shared" ref="BE112" si="234">T$7</f>
        <v>GI</v>
      </c>
      <c r="BF112" s="31" t="str">
        <f t="shared" ref="BF112" si="235">U$7</f>
        <v>LEX</v>
      </c>
      <c r="BG112" s="31" t="str">
        <f t="shared" ref="BG112" si="236">V$7</f>
        <v>MC</v>
      </c>
      <c r="BH112" s="31" t="str">
        <f t="shared" ref="BH112" si="237">W$7</f>
        <v>NP</v>
      </c>
      <c r="BI112" s="31" t="str">
        <f t="shared" ref="BI112" si="238">X$7</f>
        <v>PLV</v>
      </c>
      <c r="BJ112" s="31" t="str">
        <f t="shared" ref="BJ112" si="239">Y$7</f>
        <v>SEW</v>
      </c>
      <c r="BK112" s="31" t="str">
        <f t="shared" ref="BK112" si="240">Z$7</f>
        <v>SKU</v>
      </c>
      <c r="BL112" s="31" t="str">
        <f t="shared" ref="BL112" si="241">AA$7</f>
        <v>STP</v>
      </c>
      <c r="BM112" s="31" t="str">
        <f t="shared" ref="BM112" si="242">AB$7</f>
        <v>Z-O</v>
      </c>
      <c r="BN112" s="8"/>
      <c r="BO112" s="8"/>
      <c r="BP112" s="8"/>
      <c r="BQ112" s="8"/>
      <c r="BR112" s="8"/>
      <c r="BS112" s="8"/>
    </row>
    <row r="113" spans="1:71" x14ac:dyDescent="0.2">
      <c r="A113" s="44" t="s">
        <v>196</v>
      </c>
      <c r="B113" s="32" t="s">
        <v>70</v>
      </c>
      <c r="C113" s="33" t="s">
        <v>334</v>
      </c>
      <c r="D113" s="53">
        <v>135.30000000000001</v>
      </c>
      <c r="E113" s="34">
        <v>225</v>
      </c>
      <c r="F113" s="34">
        <v>160</v>
      </c>
      <c r="G113" s="34">
        <v>305</v>
      </c>
      <c r="H113" s="34">
        <f t="shared" ref="H113:H135" si="243">SUM(E113:G113)</f>
        <v>690</v>
      </c>
      <c r="I113" s="35">
        <f t="shared" ref="I113:I135" si="244">IF(H113&gt;0,LOOKUP(D113,$B$232:$B$504,$C$232:$C$504),0)*H113</f>
        <v>583.87799999999993</v>
      </c>
      <c r="J113" s="18">
        <f>IF(H113&gt;=0,LARGE($H$113:$H$135,1),0)</f>
        <v>690</v>
      </c>
      <c r="K113" s="18">
        <f t="shared" ref="K113:K135" si="245">MAX(AI113:AM113)</f>
        <v>1</v>
      </c>
      <c r="L113" s="35">
        <f t="shared" si="182"/>
        <v>7</v>
      </c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8"/>
      <c r="AD113" s="6">
        <f>IF(H113&gt;0,IF(H113&gt;=$J$117,1,AE113),0)</f>
        <v>1</v>
      </c>
      <c r="AE113" s="6">
        <f>IF(H113&gt;0,IF(H113&gt;=$J$116,2,AF113),0)</f>
        <v>2</v>
      </c>
      <c r="AF113" s="6">
        <f>IF(H113&gt;0,IF(H113&gt;=$J$115,3,AG113),0)</f>
        <v>3</v>
      </c>
      <c r="AG113" s="6">
        <f>IF(H113&gt;0,IF(H113&gt;=$J$114,5,AH113),0)</f>
        <v>5</v>
      </c>
      <c r="AH113" s="6">
        <f>IF(H113&gt;0,IF(H113&gt;=$J$113,7,0),0)</f>
        <v>7</v>
      </c>
      <c r="AI113" s="6">
        <f>IF(L113=7,1,AJ113)</f>
        <v>1</v>
      </c>
      <c r="AJ113" s="6">
        <f>IF(L113=5,2,AK113)</f>
        <v>0</v>
      </c>
      <c r="AK113" s="6">
        <f>IF(L113=3,3,AL113)</f>
        <v>0</v>
      </c>
      <c r="AL113" s="6">
        <f>IF(L113=2,4,AM113)</f>
        <v>0</v>
      </c>
      <c r="AM113" s="6">
        <f>IF(L113=1,5,0)</f>
        <v>0</v>
      </c>
      <c r="AN113" s="8"/>
      <c r="AO113" s="6">
        <f t="shared" si="200"/>
        <v>690</v>
      </c>
      <c r="AP113" s="6">
        <f>J113</f>
        <v>690</v>
      </c>
      <c r="AQ113" s="6" t="str">
        <f>IF(H113&gt;0,LOOKUP(C113,'counts-girls'!A$1:A$16,'counts-girls'!C$1:C$16),0)</f>
        <v>STP</v>
      </c>
      <c r="AR113" s="6">
        <f>IF($A113="*",IF($H113&gt;0,IF($H113&gt;=$AP$117,1,AS113),0),0)</f>
        <v>1</v>
      </c>
      <c r="AS113" s="6">
        <f>IF($A113="*",IF($H113&gt;0,IF($H113&gt;=$AP$116,2,AT113),0),0)</f>
        <v>2</v>
      </c>
      <c r="AT113" s="6">
        <f>IF($A113="*",IF($H113&gt;0,IF($H113&gt;=$AP$115,3,AU113),0),0)</f>
        <v>3</v>
      </c>
      <c r="AU113" s="6">
        <f>IF($A113="*",IF($H113&gt;0,IF($H113&gt;=$AP$114,5,AV113),0),0)</f>
        <v>5</v>
      </c>
      <c r="AV113" s="6">
        <f>IF($A113="*",IF($H113&gt;0,IF($H113&gt;=$AP$113,7,0),0),0)</f>
        <v>7</v>
      </c>
      <c r="AW113" s="8"/>
      <c r="AX113" s="18" t="str">
        <f t="shared" ref="AX113:BI126" si="246">IF($AQ113=AX$7,MAX($AR113:$AV113),"")</f>
        <v/>
      </c>
      <c r="AY113" s="18" t="str">
        <f t="shared" si="246"/>
        <v/>
      </c>
      <c r="AZ113" s="18" t="str">
        <f t="shared" si="246"/>
        <v/>
      </c>
      <c r="BA113" s="18" t="str">
        <f t="shared" si="246"/>
        <v/>
      </c>
      <c r="BB113" s="18" t="str">
        <f t="shared" si="246"/>
        <v/>
      </c>
      <c r="BC113" s="18" t="str">
        <f t="shared" si="246"/>
        <v/>
      </c>
      <c r="BD113" s="18" t="str">
        <f t="shared" si="246"/>
        <v/>
      </c>
      <c r="BE113" s="18" t="str">
        <f t="shared" si="246"/>
        <v/>
      </c>
      <c r="BF113" s="18" t="str">
        <f t="shared" si="246"/>
        <v/>
      </c>
      <c r="BG113" s="18" t="str">
        <f t="shared" si="246"/>
        <v/>
      </c>
      <c r="BH113" s="18" t="str">
        <f t="shared" si="246"/>
        <v/>
      </c>
      <c r="BI113" s="18" t="str">
        <f t="shared" si="246"/>
        <v/>
      </c>
      <c r="BJ113" s="18" t="str">
        <f t="shared" ref="BJ113:BM126" si="247">IF($AQ113=BJ$7,MAX($AR113:$AV113),"")</f>
        <v/>
      </c>
      <c r="BK113" s="18" t="str">
        <f t="shared" si="247"/>
        <v/>
      </c>
      <c r="BL113" s="18">
        <f t="shared" si="247"/>
        <v>7</v>
      </c>
      <c r="BM113" s="18" t="str">
        <f t="shared" si="247"/>
        <v/>
      </c>
      <c r="BN113" s="8"/>
      <c r="BO113" s="8"/>
      <c r="BP113" s="8"/>
      <c r="BQ113" s="8"/>
      <c r="BR113" s="8"/>
      <c r="BS113" s="8"/>
    </row>
    <row r="114" spans="1:71" x14ac:dyDescent="0.2">
      <c r="A114" s="44"/>
      <c r="B114" s="32" t="s">
        <v>314</v>
      </c>
      <c r="C114" s="33" t="s">
        <v>45</v>
      </c>
      <c r="D114" s="53">
        <v>139.1</v>
      </c>
      <c r="E114" s="34">
        <v>70</v>
      </c>
      <c r="F114" s="34">
        <v>50</v>
      </c>
      <c r="G114" s="34">
        <v>160</v>
      </c>
      <c r="H114" s="34">
        <f t="shared" si="243"/>
        <v>280</v>
      </c>
      <c r="I114" s="35">
        <f t="shared" si="244"/>
        <v>231.196</v>
      </c>
      <c r="J114" s="18">
        <f>IF(H114&gt;=0,LARGE($H$113:$H$135,2),0)</f>
        <v>640.1</v>
      </c>
      <c r="K114" s="18">
        <f t="shared" si="245"/>
        <v>0</v>
      </c>
      <c r="L114" s="35">
        <f t="shared" si="182"/>
        <v>0</v>
      </c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8"/>
      <c r="AD114" s="6">
        <f t="shared" ref="AD114:AD135" si="248">IF(H114&gt;0,IF(H114&gt;=$J$117,1,AE114),0)</f>
        <v>0</v>
      </c>
      <c r="AE114" s="6">
        <f t="shared" ref="AE114:AE135" si="249">IF(H114&gt;0,IF(H114&gt;=$J$116,2,AF114),0)</f>
        <v>0</v>
      </c>
      <c r="AF114" s="6">
        <f t="shared" ref="AF114:AF135" si="250">IF(H114&gt;0,IF(H114&gt;=$J$115,3,AG114),0)</f>
        <v>0</v>
      </c>
      <c r="AG114" s="6">
        <f t="shared" ref="AG114:AG135" si="251">IF(H114&gt;0,IF(H114&gt;=$J$114,5,AH114),0)</f>
        <v>0</v>
      </c>
      <c r="AH114" s="6">
        <f t="shared" ref="AH114:AH135" si="252">IF(H114&gt;0,IF(H114&gt;=$J$113,7,0),0)</f>
        <v>0</v>
      </c>
      <c r="AI114" s="6">
        <f t="shared" ref="AI114:AI135" si="253">IF(L114=7,1,AJ114)</f>
        <v>0</v>
      </c>
      <c r="AJ114" s="6">
        <f t="shared" ref="AJ114:AJ135" si="254">IF(L114=5,2,AK114)</f>
        <v>0</v>
      </c>
      <c r="AK114" s="6">
        <f t="shared" ref="AK114:AK135" si="255">IF(L114=3,3,AL114)</f>
        <v>0</v>
      </c>
      <c r="AL114" s="6">
        <f t="shared" ref="AL114:AL135" si="256">IF(L114=2,4,AM114)</f>
        <v>0</v>
      </c>
      <c r="AM114" s="6">
        <f t="shared" ref="AM114:AM135" si="257">IF(L114=1,5,0)</f>
        <v>0</v>
      </c>
      <c r="AN114" s="8"/>
      <c r="AO114" s="6" t="str">
        <f t="shared" si="200"/>
        <v/>
      </c>
      <c r="AP114" s="6">
        <f>J114</f>
        <v>640.1</v>
      </c>
      <c r="AQ114" s="6" t="str">
        <f>IF(H114&gt;0,LOOKUP(C114,'counts-girls'!A$1:A$16,'counts-girls'!C$1:C$16),0)</f>
        <v>LEX</v>
      </c>
      <c r="AR114" s="6">
        <f t="shared" ref="AR114:AR135" si="258">IF($A114="*",IF($H114&gt;0,IF($H114&gt;=$AP$117,1,AS114),0),0)</f>
        <v>0</v>
      </c>
      <c r="AS114" s="6">
        <f t="shared" ref="AS114:AS135" si="259">IF($A114="*",IF($H114&gt;0,IF($H114&gt;=$AP$116,2,AT114),0),0)</f>
        <v>0</v>
      </c>
      <c r="AT114" s="6">
        <f t="shared" ref="AT114:AT135" si="260">IF($A114="*",IF($H114&gt;0,IF($H114&gt;=$AP$115,3,AU114),0),0)</f>
        <v>0</v>
      </c>
      <c r="AU114" s="6">
        <f t="shared" ref="AU114:AU135" si="261">IF($A114="*",IF($H114&gt;0,IF($H114&gt;=$AP$114,5,AV114),0),0)</f>
        <v>0</v>
      </c>
      <c r="AV114" s="6">
        <f t="shared" ref="AV114:AV135" si="262">IF($A114="*",IF($H114&gt;0,IF($H114&gt;=$AP$113,7,0),0),0)</f>
        <v>0</v>
      </c>
      <c r="AW114" s="8"/>
      <c r="AX114" s="18" t="str">
        <f t="shared" si="246"/>
        <v/>
      </c>
      <c r="AY114" s="18" t="str">
        <f t="shared" si="246"/>
        <v/>
      </c>
      <c r="AZ114" s="18" t="str">
        <f t="shared" si="246"/>
        <v/>
      </c>
      <c r="BA114" s="18" t="str">
        <f t="shared" si="246"/>
        <v/>
      </c>
      <c r="BB114" s="18" t="str">
        <f t="shared" si="246"/>
        <v/>
      </c>
      <c r="BC114" s="18" t="str">
        <f t="shared" si="246"/>
        <v/>
      </c>
      <c r="BD114" s="18" t="str">
        <f t="shared" si="246"/>
        <v/>
      </c>
      <c r="BE114" s="18" t="str">
        <f t="shared" si="246"/>
        <v/>
      </c>
      <c r="BF114" s="18">
        <f t="shared" si="246"/>
        <v>0</v>
      </c>
      <c r="BG114" s="18" t="str">
        <f t="shared" si="246"/>
        <v/>
      </c>
      <c r="BH114" s="18" t="str">
        <f t="shared" si="246"/>
        <v/>
      </c>
      <c r="BI114" s="18" t="str">
        <f t="shared" si="246"/>
        <v/>
      </c>
      <c r="BJ114" s="18" t="str">
        <f t="shared" si="247"/>
        <v/>
      </c>
      <c r="BK114" s="18" t="str">
        <f t="shared" si="247"/>
        <v/>
      </c>
      <c r="BL114" s="18" t="str">
        <f t="shared" si="247"/>
        <v/>
      </c>
      <c r="BM114" s="18" t="str">
        <f t="shared" si="247"/>
        <v/>
      </c>
      <c r="BN114" s="8"/>
      <c r="BO114" s="8"/>
      <c r="BP114" s="8"/>
      <c r="BQ114" s="8"/>
      <c r="BR114" s="8"/>
      <c r="BS114" s="8"/>
    </row>
    <row r="115" spans="1:71" x14ac:dyDescent="0.2">
      <c r="A115" s="44"/>
      <c r="B115" s="32" t="s">
        <v>296</v>
      </c>
      <c r="C115" s="33" t="s">
        <v>288</v>
      </c>
      <c r="D115" s="53">
        <v>139.5</v>
      </c>
      <c r="E115" s="34">
        <v>200</v>
      </c>
      <c r="F115" s="34">
        <v>105</v>
      </c>
      <c r="G115" s="34">
        <v>255</v>
      </c>
      <c r="H115" s="34">
        <f t="shared" si="243"/>
        <v>560</v>
      </c>
      <c r="I115" s="35">
        <f t="shared" si="244"/>
        <v>462.392</v>
      </c>
      <c r="J115" s="18">
        <f>IF(H115&gt;=0,LARGE($H$113:$H$135,3),0)</f>
        <v>640</v>
      </c>
      <c r="K115" s="18">
        <f t="shared" si="245"/>
        <v>5</v>
      </c>
      <c r="L115" s="35">
        <f t="shared" si="182"/>
        <v>1</v>
      </c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8"/>
      <c r="AD115" s="6">
        <f t="shared" si="248"/>
        <v>1</v>
      </c>
      <c r="AE115" s="6">
        <f t="shared" si="249"/>
        <v>0</v>
      </c>
      <c r="AF115" s="6">
        <f t="shared" si="250"/>
        <v>0</v>
      </c>
      <c r="AG115" s="6">
        <f t="shared" si="251"/>
        <v>0</v>
      </c>
      <c r="AH115" s="6">
        <f t="shared" si="252"/>
        <v>0</v>
      </c>
      <c r="AI115" s="6">
        <f t="shared" si="253"/>
        <v>5</v>
      </c>
      <c r="AJ115" s="6">
        <f t="shared" si="254"/>
        <v>5</v>
      </c>
      <c r="AK115" s="6">
        <f t="shared" si="255"/>
        <v>5</v>
      </c>
      <c r="AL115" s="6">
        <f t="shared" si="256"/>
        <v>5</v>
      </c>
      <c r="AM115" s="6">
        <f t="shared" si="257"/>
        <v>5</v>
      </c>
      <c r="AN115" s="8"/>
      <c r="AO115" s="6" t="str">
        <f t="shared" si="200"/>
        <v/>
      </c>
      <c r="AP115" s="6">
        <f>J115</f>
        <v>640</v>
      </c>
      <c r="AQ115" s="6" t="str">
        <f>IF(H115&gt;0,LOOKUP(C115,'counts-girls'!A$1:A$16,'counts-girls'!C$1:C$16),0)</f>
        <v>COL</v>
      </c>
      <c r="AR115" s="6">
        <f t="shared" si="258"/>
        <v>0</v>
      </c>
      <c r="AS115" s="6">
        <f t="shared" si="259"/>
        <v>0</v>
      </c>
      <c r="AT115" s="6">
        <f t="shared" si="260"/>
        <v>0</v>
      </c>
      <c r="AU115" s="6">
        <f t="shared" si="261"/>
        <v>0</v>
      </c>
      <c r="AV115" s="6">
        <f t="shared" si="262"/>
        <v>0</v>
      </c>
      <c r="AW115" s="8"/>
      <c r="AX115" s="18" t="str">
        <f t="shared" si="246"/>
        <v/>
      </c>
      <c r="AY115" s="18" t="str">
        <f t="shared" si="246"/>
        <v/>
      </c>
      <c r="AZ115" s="18" t="str">
        <f t="shared" si="246"/>
        <v/>
      </c>
      <c r="BA115" s="18">
        <f t="shared" si="246"/>
        <v>0</v>
      </c>
      <c r="BB115" s="18" t="str">
        <f t="shared" si="246"/>
        <v/>
      </c>
      <c r="BC115" s="18" t="str">
        <f t="shared" si="246"/>
        <v/>
      </c>
      <c r="BD115" s="18" t="str">
        <f t="shared" si="246"/>
        <v/>
      </c>
      <c r="BE115" s="18" t="str">
        <f t="shared" si="246"/>
        <v/>
      </c>
      <c r="BF115" s="18" t="str">
        <f t="shared" si="246"/>
        <v/>
      </c>
      <c r="BG115" s="18" t="str">
        <f t="shared" si="246"/>
        <v/>
      </c>
      <c r="BH115" s="18" t="str">
        <f t="shared" si="246"/>
        <v/>
      </c>
      <c r="BI115" s="18" t="str">
        <f t="shared" si="246"/>
        <v/>
      </c>
      <c r="BJ115" s="18" t="str">
        <f t="shared" si="247"/>
        <v/>
      </c>
      <c r="BK115" s="18" t="str">
        <f t="shared" si="247"/>
        <v/>
      </c>
      <c r="BL115" s="18" t="str">
        <f t="shared" si="247"/>
        <v/>
      </c>
      <c r="BM115" s="18" t="str">
        <f t="shared" si="247"/>
        <v/>
      </c>
      <c r="BN115" s="8"/>
      <c r="BO115" s="8"/>
      <c r="BP115" s="8"/>
      <c r="BQ115" s="8"/>
      <c r="BR115" s="8"/>
      <c r="BS115" s="8"/>
    </row>
    <row r="116" spans="1:71" x14ac:dyDescent="0.2">
      <c r="A116" s="44" t="s">
        <v>196</v>
      </c>
      <c r="B116" s="32" t="s">
        <v>76</v>
      </c>
      <c r="C116" s="33" t="s">
        <v>119</v>
      </c>
      <c r="D116" s="53">
        <v>142.30000000000001</v>
      </c>
      <c r="E116" s="34">
        <v>155</v>
      </c>
      <c r="F116" s="34">
        <v>90</v>
      </c>
      <c r="G116" s="34">
        <v>240</v>
      </c>
      <c r="H116" s="34">
        <f t="shared" si="243"/>
        <v>485</v>
      </c>
      <c r="I116" s="35">
        <f t="shared" si="244"/>
        <v>393.09249999999997</v>
      </c>
      <c r="J116" s="18">
        <f>IF(H116&gt;=0,LARGE($H$113:$H$135,4),0)</f>
        <v>620</v>
      </c>
      <c r="K116" s="18">
        <f t="shared" si="245"/>
        <v>0</v>
      </c>
      <c r="L116" s="35">
        <f>MAX(AD116:AH116)</f>
        <v>0</v>
      </c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8"/>
      <c r="AD116" s="6">
        <f t="shared" si="248"/>
        <v>0</v>
      </c>
      <c r="AE116" s="6">
        <f t="shared" si="249"/>
        <v>0</v>
      </c>
      <c r="AF116" s="6">
        <f t="shared" si="250"/>
        <v>0</v>
      </c>
      <c r="AG116" s="6">
        <f t="shared" si="251"/>
        <v>0</v>
      </c>
      <c r="AH116" s="6">
        <f t="shared" si="252"/>
        <v>0</v>
      </c>
      <c r="AI116" s="6">
        <f t="shared" si="253"/>
        <v>0</v>
      </c>
      <c r="AJ116" s="6">
        <f t="shared" si="254"/>
        <v>0</v>
      </c>
      <c r="AK116" s="6">
        <f t="shared" si="255"/>
        <v>0</v>
      </c>
      <c r="AL116" s="6">
        <f t="shared" si="256"/>
        <v>0</v>
      </c>
      <c r="AM116" s="6">
        <f t="shared" si="257"/>
        <v>0</v>
      </c>
      <c r="AN116" s="8"/>
      <c r="AO116" s="6">
        <f t="shared" si="200"/>
        <v>485</v>
      </c>
      <c r="AP116" s="6">
        <f>J116</f>
        <v>620</v>
      </c>
      <c r="AQ116" s="6" t="str">
        <f>IF(H116&gt;0,LOOKUP(C116,'counts-girls'!A$1:A$16,'counts-girls'!C$1:C$16),0)</f>
        <v>BE</v>
      </c>
      <c r="AR116" s="6">
        <f t="shared" si="258"/>
        <v>0</v>
      </c>
      <c r="AS116" s="6">
        <f t="shared" si="259"/>
        <v>0</v>
      </c>
      <c r="AT116" s="6">
        <f t="shared" si="260"/>
        <v>0</v>
      </c>
      <c r="AU116" s="6">
        <f t="shared" si="261"/>
        <v>0</v>
      </c>
      <c r="AV116" s="6">
        <f t="shared" si="262"/>
        <v>0</v>
      </c>
      <c r="AW116" s="8"/>
      <c r="AX116" s="18">
        <f t="shared" si="246"/>
        <v>0</v>
      </c>
      <c r="AY116" s="18" t="str">
        <f t="shared" si="246"/>
        <v/>
      </c>
      <c r="AZ116" s="18" t="str">
        <f t="shared" si="246"/>
        <v/>
      </c>
      <c r="BA116" s="18" t="str">
        <f t="shared" si="246"/>
        <v/>
      </c>
      <c r="BB116" s="18" t="str">
        <f t="shared" si="246"/>
        <v/>
      </c>
      <c r="BC116" s="18" t="str">
        <f t="shared" si="246"/>
        <v/>
      </c>
      <c r="BD116" s="18" t="str">
        <f t="shared" si="246"/>
        <v/>
      </c>
      <c r="BE116" s="18" t="str">
        <f t="shared" si="246"/>
        <v/>
      </c>
      <c r="BF116" s="18" t="str">
        <f t="shared" si="246"/>
        <v/>
      </c>
      <c r="BG116" s="18" t="str">
        <f t="shared" si="246"/>
        <v/>
      </c>
      <c r="BH116" s="18" t="str">
        <f t="shared" si="246"/>
        <v/>
      </c>
      <c r="BI116" s="18" t="str">
        <f t="shared" si="246"/>
        <v/>
      </c>
      <c r="BJ116" s="18" t="str">
        <f t="shared" si="247"/>
        <v/>
      </c>
      <c r="BK116" s="18" t="str">
        <f t="shared" si="247"/>
        <v/>
      </c>
      <c r="BL116" s="18" t="str">
        <f t="shared" si="247"/>
        <v/>
      </c>
      <c r="BM116" s="18" t="str">
        <f t="shared" si="247"/>
        <v/>
      </c>
      <c r="BN116" s="8"/>
      <c r="BO116" s="8"/>
      <c r="BP116" s="8"/>
      <c r="BQ116" s="8"/>
      <c r="BR116" s="8"/>
      <c r="BS116" s="8"/>
    </row>
    <row r="117" spans="1:71" x14ac:dyDescent="0.2">
      <c r="A117" s="8" t="s">
        <v>196</v>
      </c>
      <c r="B117" s="32" t="s">
        <v>71</v>
      </c>
      <c r="C117" s="33" t="s">
        <v>308</v>
      </c>
      <c r="D117" s="53">
        <v>143.30000000000001</v>
      </c>
      <c r="E117" s="34">
        <v>250</v>
      </c>
      <c r="F117" s="34">
        <v>125</v>
      </c>
      <c r="G117" s="34">
        <v>265.10000000000002</v>
      </c>
      <c r="H117" s="34">
        <f t="shared" si="243"/>
        <v>640.1</v>
      </c>
      <c r="I117" s="35">
        <f t="shared" si="244"/>
        <v>515.40852000000007</v>
      </c>
      <c r="J117" s="18">
        <f>IF(H117&gt;=0,LARGE($H$113:$H$135,5),0)</f>
        <v>560</v>
      </c>
      <c r="K117" s="18">
        <f t="shared" si="245"/>
        <v>2</v>
      </c>
      <c r="L117" s="35">
        <f>MAX(AD117:AH117)</f>
        <v>5</v>
      </c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8"/>
      <c r="AD117" s="6">
        <f t="shared" si="248"/>
        <v>1</v>
      </c>
      <c r="AE117" s="6">
        <f t="shared" si="249"/>
        <v>2</v>
      </c>
      <c r="AF117" s="6">
        <f t="shared" si="250"/>
        <v>3</v>
      </c>
      <c r="AG117" s="6">
        <f t="shared" si="251"/>
        <v>5</v>
      </c>
      <c r="AH117" s="6">
        <f t="shared" si="252"/>
        <v>0</v>
      </c>
      <c r="AI117" s="6">
        <f t="shared" si="253"/>
        <v>2</v>
      </c>
      <c r="AJ117" s="6">
        <f t="shared" si="254"/>
        <v>2</v>
      </c>
      <c r="AK117" s="6">
        <f t="shared" si="255"/>
        <v>0</v>
      </c>
      <c r="AL117" s="6">
        <f t="shared" si="256"/>
        <v>0</v>
      </c>
      <c r="AM117" s="6">
        <f t="shared" si="257"/>
        <v>0</v>
      </c>
      <c r="AN117" s="8"/>
      <c r="AO117" s="6">
        <f t="shared" si="200"/>
        <v>640.1</v>
      </c>
      <c r="AP117" s="6">
        <f>J117</f>
        <v>560</v>
      </c>
      <c r="AQ117" s="6" t="str">
        <f>IF(H117&gt;0,LOOKUP(C117,'counts-girls'!A$1:A$16,'counts-girls'!C$1:C$16),0)</f>
        <v>GI</v>
      </c>
      <c r="AR117" s="6">
        <f t="shared" si="258"/>
        <v>1</v>
      </c>
      <c r="AS117" s="6">
        <f t="shared" si="259"/>
        <v>2</v>
      </c>
      <c r="AT117" s="6">
        <f t="shared" si="260"/>
        <v>3</v>
      </c>
      <c r="AU117" s="6">
        <f t="shared" si="261"/>
        <v>5</v>
      </c>
      <c r="AV117" s="6">
        <f t="shared" si="262"/>
        <v>0</v>
      </c>
      <c r="AW117" s="8"/>
      <c r="AX117" s="18" t="str">
        <f t="shared" si="246"/>
        <v/>
      </c>
      <c r="AY117" s="18" t="str">
        <f t="shared" si="246"/>
        <v/>
      </c>
      <c r="AZ117" s="18" t="str">
        <f t="shared" si="246"/>
        <v/>
      </c>
      <c r="BA117" s="18" t="str">
        <f t="shared" si="246"/>
        <v/>
      </c>
      <c r="BB117" s="18" t="str">
        <f t="shared" si="246"/>
        <v/>
      </c>
      <c r="BC117" s="18" t="str">
        <f t="shared" si="246"/>
        <v/>
      </c>
      <c r="BD117" s="18" t="str">
        <f t="shared" si="246"/>
        <v/>
      </c>
      <c r="BE117" s="18">
        <f t="shared" si="246"/>
        <v>5</v>
      </c>
      <c r="BF117" s="18" t="str">
        <f t="shared" si="246"/>
        <v/>
      </c>
      <c r="BG117" s="18" t="str">
        <f t="shared" si="246"/>
        <v/>
      </c>
      <c r="BH117" s="18" t="str">
        <f t="shared" si="246"/>
        <v/>
      </c>
      <c r="BI117" s="18" t="str">
        <f t="shared" si="246"/>
        <v/>
      </c>
      <c r="BJ117" s="18" t="str">
        <f t="shared" si="247"/>
        <v/>
      </c>
      <c r="BK117" s="18" t="str">
        <f t="shared" si="247"/>
        <v/>
      </c>
      <c r="BL117" s="18" t="str">
        <f t="shared" si="247"/>
        <v/>
      </c>
      <c r="BM117" s="18" t="str">
        <f t="shared" si="247"/>
        <v/>
      </c>
      <c r="BN117" s="8"/>
      <c r="BO117" s="8"/>
      <c r="BP117" s="8"/>
      <c r="BQ117" s="8"/>
      <c r="BR117" s="8"/>
      <c r="BS117" s="8"/>
    </row>
    <row r="118" spans="1:71" x14ac:dyDescent="0.2">
      <c r="A118" s="8" t="s">
        <v>196</v>
      </c>
      <c r="B118" s="32" t="s">
        <v>315</v>
      </c>
      <c r="C118" s="33" t="s">
        <v>45</v>
      </c>
      <c r="D118" s="53">
        <v>144.5</v>
      </c>
      <c r="E118" s="34">
        <v>215</v>
      </c>
      <c r="F118" s="34">
        <v>100</v>
      </c>
      <c r="G118" s="34">
        <v>305</v>
      </c>
      <c r="H118" s="34">
        <f t="shared" si="243"/>
        <v>620</v>
      </c>
      <c r="I118" s="35">
        <f t="shared" si="244"/>
        <v>496.62</v>
      </c>
      <c r="J118" s="36"/>
      <c r="K118" s="18">
        <f t="shared" si="245"/>
        <v>4</v>
      </c>
      <c r="L118" s="35">
        <f>MAX(AD118:AH118)</f>
        <v>2</v>
      </c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8"/>
      <c r="AD118" s="6">
        <f t="shared" si="248"/>
        <v>1</v>
      </c>
      <c r="AE118" s="6">
        <f t="shared" si="249"/>
        <v>2</v>
      </c>
      <c r="AF118" s="6">
        <f t="shared" si="250"/>
        <v>0</v>
      </c>
      <c r="AG118" s="6">
        <f t="shared" si="251"/>
        <v>0</v>
      </c>
      <c r="AH118" s="6">
        <f t="shared" si="252"/>
        <v>0</v>
      </c>
      <c r="AI118" s="6">
        <f t="shared" si="253"/>
        <v>4</v>
      </c>
      <c r="AJ118" s="6">
        <f t="shared" si="254"/>
        <v>4</v>
      </c>
      <c r="AK118" s="6">
        <f t="shared" si="255"/>
        <v>4</v>
      </c>
      <c r="AL118" s="6">
        <f t="shared" si="256"/>
        <v>4</v>
      </c>
      <c r="AM118" s="6">
        <f t="shared" si="257"/>
        <v>0</v>
      </c>
      <c r="AN118" s="8"/>
      <c r="AO118" s="6">
        <f t="shared" si="200"/>
        <v>620</v>
      </c>
      <c r="AP118" s="8"/>
      <c r="AQ118" s="6" t="str">
        <f>IF(H118&gt;0,LOOKUP(C118,'counts-girls'!A$1:A$16,'counts-girls'!C$1:C$16),0)</f>
        <v>LEX</v>
      </c>
      <c r="AR118" s="6">
        <f t="shared" si="258"/>
        <v>1</v>
      </c>
      <c r="AS118" s="6">
        <f t="shared" si="259"/>
        <v>2</v>
      </c>
      <c r="AT118" s="6">
        <f t="shared" si="260"/>
        <v>0</v>
      </c>
      <c r="AU118" s="6">
        <f t="shared" si="261"/>
        <v>0</v>
      </c>
      <c r="AV118" s="6">
        <f t="shared" si="262"/>
        <v>0</v>
      </c>
      <c r="AW118" s="8"/>
      <c r="AX118" s="18" t="str">
        <f t="shared" si="246"/>
        <v/>
      </c>
      <c r="AY118" s="18" t="str">
        <f t="shared" si="246"/>
        <v/>
      </c>
      <c r="AZ118" s="18" t="str">
        <f t="shared" si="246"/>
        <v/>
      </c>
      <c r="BA118" s="18" t="str">
        <f t="shared" si="246"/>
        <v/>
      </c>
      <c r="BB118" s="18" t="str">
        <f t="shared" si="246"/>
        <v/>
      </c>
      <c r="BC118" s="18" t="str">
        <f t="shared" si="246"/>
        <v/>
      </c>
      <c r="BD118" s="18" t="str">
        <f t="shared" si="246"/>
        <v/>
      </c>
      <c r="BE118" s="18" t="str">
        <f t="shared" si="246"/>
        <v/>
      </c>
      <c r="BF118" s="18">
        <f t="shared" si="246"/>
        <v>2</v>
      </c>
      <c r="BG118" s="18" t="str">
        <f t="shared" si="246"/>
        <v/>
      </c>
      <c r="BH118" s="18" t="str">
        <f t="shared" si="246"/>
        <v/>
      </c>
      <c r="BI118" s="18" t="str">
        <f t="shared" si="246"/>
        <v/>
      </c>
      <c r="BJ118" s="18" t="str">
        <f t="shared" si="247"/>
        <v/>
      </c>
      <c r="BK118" s="18" t="str">
        <f t="shared" si="247"/>
        <v/>
      </c>
      <c r="BL118" s="18" t="str">
        <f t="shared" si="247"/>
        <v/>
      </c>
      <c r="BM118" s="18" t="str">
        <f t="shared" si="247"/>
        <v/>
      </c>
      <c r="BN118" s="8"/>
      <c r="BO118" s="8"/>
      <c r="BP118" s="8"/>
      <c r="BQ118" s="8"/>
      <c r="BR118" s="8"/>
      <c r="BS118" s="8"/>
    </row>
    <row r="119" spans="1:71" x14ac:dyDescent="0.2">
      <c r="A119" s="8" t="s">
        <v>196</v>
      </c>
      <c r="B119" s="32" t="s">
        <v>328</v>
      </c>
      <c r="C119" s="33" t="s">
        <v>109</v>
      </c>
      <c r="D119" s="53">
        <v>144.6</v>
      </c>
      <c r="E119" s="34">
        <v>215</v>
      </c>
      <c r="F119" s="34">
        <v>105</v>
      </c>
      <c r="G119" s="34">
        <v>230</v>
      </c>
      <c r="H119" s="34">
        <f t="shared" si="243"/>
        <v>550</v>
      </c>
      <c r="I119" s="35">
        <f t="shared" si="244"/>
        <v>440.55</v>
      </c>
      <c r="J119" s="36"/>
      <c r="K119" s="18">
        <f t="shared" si="245"/>
        <v>0</v>
      </c>
      <c r="L119" s="35">
        <f>MAX(AD119:AH119)</f>
        <v>0</v>
      </c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8"/>
      <c r="AD119" s="6">
        <f t="shared" si="248"/>
        <v>0</v>
      </c>
      <c r="AE119" s="6">
        <f t="shared" si="249"/>
        <v>0</v>
      </c>
      <c r="AF119" s="6">
        <f t="shared" si="250"/>
        <v>0</v>
      </c>
      <c r="AG119" s="6">
        <f t="shared" si="251"/>
        <v>0</v>
      </c>
      <c r="AH119" s="6">
        <f t="shared" si="252"/>
        <v>0</v>
      </c>
      <c r="AI119" s="6">
        <f t="shared" si="253"/>
        <v>0</v>
      </c>
      <c r="AJ119" s="6">
        <f t="shared" si="254"/>
        <v>0</v>
      </c>
      <c r="AK119" s="6">
        <f t="shared" si="255"/>
        <v>0</v>
      </c>
      <c r="AL119" s="6">
        <f t="shared" si="256"/>
        <v>0</v>
      </c>
      <c r="AM119" s="6">
        <f t="shared" si="257"/>
        <v>0</v>
      </c>
      <c r="AN119" s="8"/>
      <c r="AO119" s="6">
        <f t="shared" si="200"/>
        <v>550</v>
      </c>
      <c r="AP119" s="8"/>
      <c r="AQ119" s="6" t="str">
        <f>IF(H119&gt;0,LOOKUP(C119,'counts-girls'!A$1:A$16,'counts-girls'!C$1:C$16),0)</f>
        <v>PLV</v>
      </c>
      <c r="AR119" s="6">
        <f t="shared" si="258"/>
        <v>0</v>
      </c>
      <c r="AS119" s="6">
        <f t="shared" si="259"/>
        <v>0</v>
      </c>
      <c r="AT119" s="6">
        <f t="shared" si="260"/>
        <v>0</v>
      </c>
      <c r="AU119" s="6">
        <f t="shared" si="261"/>
        <v>0</v>
      </c>
      <c r="AV119" s="6">
        <f t="shared" si="262"/>
        <v>0</v>
      </c>
      <c r="AW119" s="8"/>
      <c r="AX119" s="18" t="str">
        <f t="shared" si="246"/>
        <v/>
      </c>
      <c r="AY119" s="18" t="str">
        <f t="shared" si="246"/>
        <v/>
      </c>
      <c r="AZ119" s="18" t="str">
        <f t="shared" si="246"/>
        <v/>
      </c>
      <c r="BA119" s="18" t="str">
        <f t="shared" si="246"/>
        <v/>
      </c>
      <c r="BB119" s="18" t="str">
        <f t="shared" si="246"/>
        <v/>
      </c>
      <c r="BC119" s="18" t="str">
        <f t="shared" si="246"/>
        <v/>
      </c>
      <c r="BD119" s="18" t="str">
        <f t="shared" si="246"/>
        <v/>
      </c>
      <c r="BE119" s="18" t="str">
        <f t="shared" si="246"/>
        <v/>
      </c>
      <c r="BF119" s="18" t="str">
        <f t="shared" si="246"/>
        <v/>
      </c>
      <c r="BG119" s="18" t="str">
        <f t="shared" si="246"/>
        <v/>
      </c>
      <c r="BH119" s="18" t="str">
        <f t="shared" si="246"/>
        <v/>
      </c>
      <c r="BI119" s="18">
        <f t="shared" si="246"/>
        <v>0</v>
      </c>
      <c r="BJ119" s="18" t="str">
        <f t="shared" si="247"/>
        <v/>
      </c>
      <c r="BK119" s="18" t="str">
        <f t="shared" si="247"/>
        <v/>
      </c>
      <c r="BL119" s="18" t="str">
        <f t="shared" si="247"/>
        <v/>
      </c>
      <c r="BM119" s="18" t="str">
        <f t="shared" si="247"/>
        <v/>
      </c>
      <c r="BN119" s="8"/>
      <c r="BO119" s="8"/>
      <c r="BP119" s="8"/>
      <c r="BQ119" s="8"/>
      <c r="BR119" s="8"/>
      <c r="BS119" s="8"/>
    </row>
    <row r="120" spans="1:71" x14ac:dyDescent="0.2">
      <c r="A120" s="8" t="s">
        <v>196</v>
      </c>
      <c r="B120" s="32" t="s">
        <v>333</v>
      </c>
      <c r="C120" s="33" t="s">
        <v>279</v>
      </c>
      <c r="D120" s="53">
        <v>146</v>
      </c>
      <c r="E120" s="34">
        <v>155</v>
      </c>
      <c r="F120" s="34">
        <v>85</v>
      </c>
      <c r="G120" s="34">
        <v>205</v>
      </c>
      <c r="H120" s="34">
        <f t="shared" ref="H120:H126" si="263">SUM(E120:G120)</f>
        <v>445</v>
      </c>
      <c r="I120" s="35">
        <f t="shared" si="244"/>
        <v>352.351</v>
      </c>
      <c r="J120" s="36"/>
      <c r="K120" s="18">
        <f t="shared" ref="K120:K126" si="264">MAX(AI120:AM120)</f>
        <v>0</v>
      </c>
      <c r="L120" s="35">
        <f t="shared" ref="L120:L126" si="265">MAX(AD120:AH120)</f>
        <v>0</v>
      </c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8"/>
      <c r="AD120" s="6">
        <f t="shared" ref="AD120:AD126" si="266">IF(H120&gt;0,IF(H120&gt;=$J$117,1,AE120),0)</f>
        <v>0</v>
      </c>
      <c r="AE120" s="6">
        <f t="shared" ref="AE120:AE126" si="267">IF(H120&gt;0,IF(H120&gt;=$J$116,2,AF120),0)</f>
        <v>0</v>
      </c>
      <c r="AF120" s="6">
        <f t="shared" ref="AF120:AF126" si="268">IF(H120&gt;0,IF(H120&gt;=$J$115,3,AG120),0)</f>
        <v>0</v>
      </c>
      <c r="AG120" s="6">
        <f t="shared" ref="AG120:AG126" si="269">IF(H120&gt;0,IF(H120&gt;=$J$114,5,AH120),0)</f>
        <v>0</v>
      </c>
      <c r="AH120" s="6">
        <f t="shared" ref="AH120:AH126" si="270">IF(H120&gt;0,IF(H120&gt;=$J$113,7,0),0)</f>
        <v>0</v>
      </c>
      <c r="AI120" s="6">
        <f t="shared" ref="AI120:AI126" si="271">IF(L120=7,1,AJ120)</f>
        <v>0</v>
      </c>
      <c r="AJ120" s="6">
        <f t="shared" ref="AJ120:AJ126" si="272">IF(L120=5,2,AK120)</f>
        <v>0</v>
      </c>
      <c r="AK120" s="6">
        <f t="shared" ref="AK120:AK126" si="273">IF(L120=3,3,AL120)</f>
        <v>0</v>
      </c>
      <c r="AL120" s="6">
        <f t="shared" ref="AL120:AL126" si="274">IF(L120=2,4,AM120)</f>
        <v>0</v>
      </c>
      <c r="AM120" s="6">
        <f t="shared" ref="AM120:AM126" si="275">IF(L120=1,5,0)</f>
        <v>0</v>
      </c>
      <c r="AN120" s="8"/>
      <c r="AO120" s="6">
        <f t="shared" ref="AO120:AO126" si="276">IF(A120="*",H120,"")</f>
        <v>445</v>
      </c>
      <c r="AP120" s="8"/>
      <c r="AQ120" s="6" t="str">
        <f>IF(H120&gt;0,LOOKUP(C120,'counts-girls'!A$1:A$16,'counts-girls'!C$1:C$16),0)</f>
        <v>SEW</v>
      </c>
      <c r="AR120" s="6">
        <f t="shared" ref="AR120:AR126" si="277">IF($A120="*",IF($H120&gt;0,IF($H120&gt;=$AP$117,1,AS120),0),0)</f>
        <v>0</v>
      </c>
      <c r="AS120" s="6">
        <f t="shared" ref="AS120:AS126" si="278">IF($A120="*",IF($H120&gt;0,IF($H120&gt;=$AP$116,2,AT120),0),0)</f>
        <v>0</v>
      </c>
      <c r="AT120" s="6">
        <f t="shared" ref="AT120:AT126" si="279">IF($A120="*",IF($H120&gt;0,IF($H120&gt;=$AP$115,3,AU120),0),0)</f>
        <v>0</v>
      </c>
      <c r="AU120" s="6">
        <f t="shared" ref="AU120:AU126" si="280">IF($A120="*",IF($H120&gt;0,IF($H120&gt;=$AP$114,5,AV120),0),0)</f>
        <v>0</v>
      </c>
      <c r="AV120" s="6">
        <f t="shared" si="262"/>
        <v>0</v>
      </c>
      <c r="AW120" s="8"/>
      <c r="AX120" s="18" t="str">
        <f t="shared" si="246"/>
        <v/>
      </c>
      <c r="AY120" s="18" t="str">
        <f t="shared" si="246"/>
        <v/>
      </c>
      <c r="AZ120" s="18" t="str">
        <f t="shared" si="246"/>
        <v/>
      </c>
      <c r="BA120" s="18" t="str">
        <f t="shared" si="246"/>
        <v/>
      </c>
      <c r="BB120" s="18" t="str">
        <f t="shared" si="246"/>
        <v/>
      </c>
      <c r="BC120" s="18" t="str">
        <f t="shared" si="246"/>
        <v/>
      </c>
      <c r="BD120" s="18" t="str">
        <f t="shared" si="246"/>
        <v/>
      </c>
      <c r="BE120" s="18" t="str">
        <f t="shared" si="246"/>
        <v/>
      </c>
      <c r="BF120" s="18" t="str">
        <f t="shared" si="246"/>
        <v/>
      </c>
      <c r="BG120" s="18" t="str">
        <f t="shared" si="246"/>
        <v/>
      </c>
      <c r="BH120" s="18" t="str">
        <f t="shared" si="246"/>
        <v/>
      </c>
      <c r="BI120" s="18" t="str">
        <f t="shared" si="246"/>
        <v/>
      </c>
      <c r="BJ120" s="18">
        <f t="shared" si="247"/>
        <v>0</v>
      </c>
      <c r="BK120" s="18" t="str">
        <f t="shared" si="247"/>
        <v/>
      </c>
      <c r="BL120" s="18" t="str">
        <f t="shared" si="247"/>
        <v/>
      </c>
      <c r="BM120" s="18" t="str">
        <f t="shared" si="247"/>
        <v/>
      </c>
      <c r="BN120" s="8"/>
      <c r="BO120" s="8"/>
      <c r="BP120" s="8"/>
      <c r="BQ120" s="8"/>
      <c r="BR120" s="8"/>
      <c r="BS120" s="8"/>
    </row>
    <row r="121" spans="1:71" x14ac:dyDescent="0.2">
      <c r="A121" s="8" t="s">
        <v>196</v>
      </c>
      <c r="B121" s="32" t="s">
        <v>190</v>
      </c>
      <c r="C121" s="33" t="s">
        <v>119</v>
      </c>
      <c r="D121" s="53">
        <v>146.69999999999999</v>
      </c>
      <c r="E121" s="34">
        <v>140</v>
      </c>
      <c r="F121" s="34">
        <v>80</v>
      </c>
      <c r="G121" s="34">
        <v>210</v>
      </c>
      <c r="H121" s="34">
        <f t="shared" si="263"/>
        <v>430</v>
      </c>
      <c r="I121" s="35">
        <f t="shared" si="244"/>
        <v>340.47399999999999</v>
      </c>
      <c r="J121" s="36"/>
      <c r="K121" s="18">
        <f t="shared" si="264"/>
        <v>0</v>
      </c>
      <c r="L121" s="35">
        <f t="shared" si="265"/>
        <v>0</v>
      </c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8"/>
      <c r="AD121" s="6">
        <f t="shared" si="266"/>
        <v>0</v>
      </c>
      <c r="AE121" s="6">
        <f t="shared" si="267"/>
        <v>0</v>
      </c>
      <c r="AF121" s="6">
        <f t="shared" si="268"/>
        <v>0</v>
      </c>
      <c r="AG121" s="6">
        <f t="shared" si="269"/>
        <v>0</v>
      </c>
      <c r="AH121" s="6">
        <f t="shared" si="270"/>
        <v>0</v>
      </c>
      <c r="AI121" s="6">
        <f t="shared" si="271"/>
        <v>0</v>
      </c>
      <c r="AJ121" s="6">
        <f t="shared" si="272"/>
        <v>0</v>
      </c>
      <c r="AK121" s="6">
        <f t="shared" si="273"/>
        <v>0</v>
      </c>
      <c r="AL121" s="6">
        <f t="shared" si="274"/>
        <v>0</v>
      </c>
      <c r="AM121" s="6">
        <f t="shared" si="275"/>
        <v>0</v>
      </c>
      <c r="AN121" s="8"/>
      <c r="AO121" s="6">
        <f t="shared" si="276"/>
        <v>430</v>
      </c>
      <c r="AP121" s="8"/>
      <c r="AQ121" s="6" t="str">
        <f>IF(H121&gt;0,LOOKUP(C121,'counts-girls'!A$1:A$16,'counts-girls'!C$1:C$16),0)</f>
        <v>BE</v>
      </c>
      <c r="AR121" s="6">
        <f t="shared" si="277"/>
        <v>0</v>
      </c>
      <c r="AS121" s="6">
        <f t="shared" si="278"/>
        <v>0</v>
      </c>
      <c r="AT121" s="6">
        <f t="shared" si="279"/>
        <v>0</v>
      </c>
      <c r="AU121" s="6">
        <f t="shared" si="280"/>
        <v>0</v>
      </c>
      <c r="AV121" s="6">
        <f t="shared" si="262"/>
        <v>0</v>
      </c>
      <c r="AW121" s="8"/>
      <c r="AX121" s="18">
        <f t="shared" si="246"/>
        <v>0</v>
      </c>
      <c r="AY121" s="18" t="str">
        <f t="shared" si="246"/>
        <v/>
      </c>
      <c r="AZ121" s="18" t="str">
        <f t="shared" si="246"/>
        <v/>
      </c>
      <c r="BA121" s="18" t="str">
        <f t="shared" si="246"/>
        <v/>
      </c>
      <c r="BB121" s="18" t="str">
        <f t="shared" si="246"/>
        <v/>
      </c>
      <c r="BC121" s="18" t="str">
        <f t="shared" si="246"/>
        <v/>
      </c>
      <c r="BD121" s="18" t="str">
        <f t="shared" si="246"/>
        <v/>
      </c>
      <c r="BE121" s="18" t="str">
        <f t="shared" si="246"/>
        <v/>
      </c>
      <c r="BF121" s="18" t="str">
        <f t="shared" si="246"/>
        <v/>
      </c>
      <c r="BG121" s="18" t="str">
        <f t="shared" si="246"/>
        <v/>
      </c>
      <c r="BH121" s="18" t="str">
        <f t="shared" si="246"/>
        <v/>
      </c>
      <c r="BI121" s="18" t="str">
        <f t="shared" si="246"/>
        <v/>
      </c>
      <c r="BJ121" s="18" t="str">
        <f t="shared" si="247"/>
        <v/>
      </c>
      <c r="BK121" s="18" t="str">
        <f t="shared" si="247"/>
        <v/>
      </c>
      <c r="BL121" s="18" t="str">
        <f t="shared" si="247"/>
        <v/>
      </c>
      <c r="BM121" s="18" t="str">
        <f t="shared" si="247"/>
        <v/>
      </c>
      <c r="BN121" s="8"/>
      <c r="BO121" s="8"/>
      <c r="BP121" s="8"/>
      <c r="BQ121" s="8"/>
      <c r="BR121" s="8"/>
      <c r="BS121" s="8"/>
    </row>
    <row r="122" spans="1:71" x14ac:dyDescent="0.2">
      <c r="A122" s="8" t="s">
        <v>196</v>
      </c>
      <c r="B122" s="32" t="s">
        <v>297</v>
      </c>
      <c r="C122" s="33" t="s">
        <v>288</v>
      </c>
      <c r="D122" s="53">
        <v>146.9</v>
      </c>
      <c r="E122" s="34">
        <v>225</v>
      </c>
      <c r="F122" s="34">
        <v>95</v>
      </c>
      <c r="G122" s="34">
        <v>320</v>
      </c>
      <c r="H122" s="34">
        <f t="shared" si="263"/>
        <v>640</v>
      </c>
      <c r="I122" s="35">
        <f t="shared" si="244"/>
        <v>506.75199999999995</v>
      </c>
      <c r="J122" s="36"/>
      <c r="K122" s="18">
        <f t="shared" si="264"/>
        <v>3</v>
      </c>
      <c r="L122" s="35">
        <f t="shared" si="265"/>
        <v>3</v>
      </c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8"/>
      <c r="AD122" s="6">
        <f t="shared" si="266"/>
        <v>1</v>
      </c>
      <c r="AE122" s="6">
        <f t="shared" si="267"/>
        <v>2</v>
      </c>
      <c r="AF122" s="6">
        <f t="shared" si="268"/>
        <v>3</v>
      </c>
      <c r="AG122" s="6">
        <f t="shared" si="269"/>
        <v>0</v>
      </c>
      <c r="AH122" s="6">
        <f t="shared" si="270"/>
        <v>0</v>
      </c>
      <c r="AI122" s="6">
        <f t="shared" si="271"/>
        <v>3</v>
      </c>
      <c r="AJ122" s="6">
        <f t="shared" si="272"/>
        <v>3</v>
      </c>
      <c r="AK122" s="6">
        <f t="shared" si="273"/>
        <v>3</v>
      </c>
      <c r="AL122" s="6">
        <f t="shared" si="274"/>
        <v>0</v>
      </c>
      <c r="AM122" s="6">
        <f t="shared" si="275"/>
        <v>0</v>
      </c>
      <c r="AN122" s="8"/>
      <c r="AO122" s="6">
        <f t="shared" si="276"/>
        <v>640</v>
      </c>
      <c r="AP122" s="8"/>
      <c r="AQ122" s="6" t="str">
        <f>IF(H122&gt;0,LOOKUP(C122,'counts-girls'!A$1:A$16,'counts-girls'!C$1:C$16),0)</f>
        <v>COL</v>
      </c>
      <c r="AR122" s="6">
        <f t="shared" si="277"/>
        <v>1</v>
      </c>
      <c r="AS122" s="6">
        <f t="shared" si="278"/>
        <v>2</v>
      </c>
      <c r="AT122" s="6">
        <f t="shared" si="279"/>
        <v>3</v>
      </c>
      <c r="AU122" s="6">
        <f t="shared" si="280"/>
        <v>0</v>
      </c>
      <c r="AV122" s="6">
        <f t="shared" si="262"/>
        <v>0</v>
      </c>
      <c r="AW122" s="8"/>
      <c r="AX122" s="18" t="str">
        <f t="shared" si="246"/>
        <v/>
      </c>
      <c r="AY122" s="18" t="str">
        <f t="shared" si="246"/>
        <v/>
      </c>
      <c r="AZ122" s="18" t="str">
        <f t="shared" si="246"/>
        <v/>
      </c>
      <c r="BA122" s="18">
        <f t="shared" si="246"/>
        <v>3</v>
      </c>
      <c r="BB122" s="18" t="str">
        <f t="shared" si="246"/>
        <v/>
      </c>
      <c r="BC122" s="18" t="str">
        <f t="shared" si="246"/>
        <v/>
      </c>
      <c r="BD122" s="18" t="str">
        <f t="shared" si="246"/>
        <v/>
      </c>
      <c r="BE122" s="18" t="str">
        <f t="shared" si="246"/>
        <v/>
      </c>
      <c r="BF122" s="18" t="str">
        <f t="shared" si="246"/>
        <v/>
      </c>
      <c r="BG122" s="18" t="str">
        <f t="shared" si="246"/>
        <v/>
      </c>
      <c r="BH122" s="18" t="str">
        <f t="shared" si="246"/>
        <v/>
      </c>
      <c r="BI122" s="18" t="str">
        <f t="shared" si="246"/>
        <v/>
      </c>
      <c r="BJ122" s="18" t="str">
        <f t="shared" si="247"/>
        <v/>
      </c>
      <c r="BK122" s="18" t="str">
        <f t="shared" si="247"/>
        <v/>
      </c>
      <c r="BL122" s="18" t="str">
        <f t="shared" si="247"/>
        <v/>
      </c>
      <c r="BM122" s="18" t="str">
        <f t="shared" si="247"/>
        <v/>
      </c>
      <c r="BN122" s="8"/>
      <c r="BO122" s="8"/>
      <c r="BP122" s="8"/>
      <c r="BQ122" s="8"/>
      <c r="BR122" s="8"/>
      <c r="BS122" s="8"/>
    </row>
    <row r="123" spans="1:71" x14ac:dyDescent="0.2">
      <c r="A123" s="44"/>
      <c r="B123" s="32" t="s">
        <v>298</v>
      </c>
      <c r="C123" s="33" t="s">
        <v>288</v>
      </c>
      <c r="D123" s="53">
        <v>147.4</v>
      </c>
      <c r="E123" s="34">
        <v>200</v>
      </c>
      <c r="F123" s="34">
        <v>105</v>
      </c>
      <c r="G123" s="34">
        <v>215</v>
      </c>
      <c r="H123" s="34">
        <f t="shared" si="263"/>
        <v>520</v>
      </c>
      <c r="I123" s="35">
        <f t="shared" si="244"/>
        <v>409.084</v>
      </c>
      <c r="J123" s="36"/>
      <c r="K123" s="18">
        <f t="shared" si="264"/>
        <v>0</v>
      </c>
      <c r="L123" s="35">
        <f t="shared" si="265"/>
        <v>0</v>
      </c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8"/>
      <c r="AD123" s="6">
        <f t="shared" si="266"/>
        <v>0</v>
      </c>
      <c r="AE123" s="6">
        <f t="shared" si="267"/>
        <v>0</v>
      </c>
      <c r="AF123" s="6">
        <f t="shared" si="268"/>
        <v>0</v>
      </c>
      <c r="AG123" s="6">
        <f t="shared" si="269"/>
        <v>0</v>
      </c>
      <c r="AH123" s="6">
        <f t="shared" si="270"/>
        <v>0</v>
      </c>
      <c r="AI123" s="6">
        <f t="shared" si="271"/>
        <v>0</v>
      </c>
      <c r="AJ123" s="6">
        <f t="shared" si="272"/>
        <v>0</v>
      </c>
      <c r="AK123" s="6">
        <f t="shared" si="273"/>
        <v>0</v>
      </c>
      <c r="AL123" s="6">
        <f t="shared" si="274"/>
        <v>0</v>
      </c>
      <c r="AM123" s="6">
        <f t="shared" si="275"/>
        <v>0</v>
      </c>
      <c r="AN123" s="8"/>
      <c r="AO123" s="6" t="str">
        <f t="shared" si="276"/>
        <v/>
      </c>
      <c r="AP123" s="8"/>
      <c r="AQ123" s="6" t="str">
        <f>IF(H123&gt;0,LOOKUP(C123,'counts-girls'!A$1:A$16,'counts-girls'!C$1:C$16),0)</f>
        <v>COL</v>
      </c>
      <c r="AR123" s="6">
        <f t="shared" si="277"/>
        <v>0</v>
      </c>
      <c r="AS123" s="6">
        <f t="shared" si="278"/>
        <v>0</v>
      </c>
      <c r="AT123" s="6">
        <f t="shared" si="279"/>
        <v>0</v>
      </c>
      <c r="AU123" s="6">
        <f t="shared" si="280"/>
        <v>0</v>
      </c>
      <c r="AV123" s="6">
        <f t="shared" si="262"/>
        <v>0</v>
      </c>
      <c r="AW123" s="8"/>
      <c r="AX123" s="18" t="str">
        <f t="shared" si="246"/>
        <v/>
      </c>
      <c r="AY123" s="18" t="str">
        <f t="shared" si="246"/>
        <v/>
      </c>
      <c r="AZ123" s="18" t="str">
        <f t="shared" si="246"/>
        <v/>
      </c>
      <c r="BA123" s="18">
        <f t="shared" si="246"/>
        <v>0</v>
      </c>
      <c r="BB123" s="18" t="str">
        <f t="shared" si="246"/>
        <v/>
      </c>
      <c r="BC123" s="18" t="str">
        <f t="shared" si="246"/>
        <v/>
      </c>
      <c r="BD123" s="18" t="str">
        <f t="shared" si="246"/>
        <v/>
      </c>
      <c r="BE123" s="18" t="str">
        <f t="shared" si="246"/>
        <v/>
      </c>
      <c r="BF123" s="18" t="str">
        <f t="shared" si="246"/>
        <v/>
      </c>
      <c r="BG123" s="18" t="str">
        <f t="shared" si="246"/>
        <v/>
      </c>
      <c r="BH123" s="18" t="str">
        <f t="shared" si="246"/>
        <v/>
      </c>
      <c r="BI123" s="18" t="str">
        <f t="shared" si="246"/>
        <v/>
      </c>
      <c r="BJ123" s="18" t="str">
        <f t="shared" si="247"/>
        <v/>
      </c>
      <c r="BK123" s="18" t="str">
        <f t="shared" si="247"/>
        <v/>
      </c>
      <c r="BL123" s="18" t="str">
        <f t="shared" si="247"/>
        <v/>
      </c>
      <c r="BM123" s="18" t="str">
        <f t="shared" si="247"/>
        <v/>
      </c>
      <c r="BN123" s="8"/>
      <c r="BO123" s="8"/>
      <c r="BP123" s="8"/>
      <c r="BQ123" s="8"/>
      <c r="BR123" s="8"/>
      <c r="BS123" s="8"/>
    </row>
    <row r="124" spans="1:71" x14ac:dyDescent="0.2">
      <c r="A124" s="44" t="s">
        <v>196</v>
      </c>
      <c r="B124" s="32" t="s">
        <v>72</v>
      </c>
      <c r="C124" s="33" t="s">
        <v>308</v>
      </c>
      <c r="D124" s="53">
        <v>147.4</v>
      </c>
      <c r="E124" s="34">
        <v>180</v>
      </c>
      <c r="F124" s="34">
        <v>70</v>
      </c>
      <c r="G124" s="34">
        <v>210</v>
      </c>
      <c r="H124" s="34">
        <f t="shared" si="263"/>
        <v>460</v>
      </c>
      <c r="I124" s="35">
        <f t="shared" si="244"/>
        <v>361.88200000000001</v>
      </c>
      <c r="J124" s="36"/>
      <c r="K124" s="18">
        <f t="shared" si="264"/>
        <v>0</v>
      </c>
      <c r="L124" s="35">
        <f t="shared" si="265"/>
        <v>0</v>
      </c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8"/>
      <c r="AD124" s="6">
        <f t="shared" si="266"/>
        <v>0</v>
      </c>
      <c r="AE124" s="6">
        <f t="shared" si="267"/>
        <v>0</v>
      </c>
      <c r="AF124" s="6">
        <f t="shared" si="268"/>
        <v>0</v>
      </c>
      <c r="AG124" s="6">
        <f t="shared" si="269"/>
        <v>0</v>
      </c>
      <c r="AH124" s="6">
        <f t="shared" si="270"/>
        <v>0</v>
      </c>
      <c r="AI124" s="6">
        <f t="shared" si="271"/>
        <v>0</v>
      </c>
      <c r="AJ124" s="6">
        <f t="shared" si="272"/>
        <v>0</v>
      </c>
      <c r="AK124" s="6">
        <f t="shared" si="273"/>
        <v>0</v>
      </c>
      <c r="AL124" s="6">
        <f t="shared" si="274"/>
        <v>0</v>
      </c>
      <c r="AM124" s="6">
        <f t="shared" si="275"/>
        <v>0</v>
      </c>
      <c r="AN124" s="8"/>
      <c r="AO124" s="6">
        <f t="shared" si="276"/>
        <v>460</v>
      </c>
      <c r="AP124" s="8"/>
      <c r="AQ124" s="6" t="str">
        <f>IF(H124&gt;0,LOOKUP(C124,'counts-girls'!A$1:A$16,'counts-girls'!C$1:C$16),0)</f>
        <v>GI</v>
      </c>
      <c r="AR124" s="6">
        <f t="shared" si="277"/>
        <v>0</v>
      </c>
      <c r="AS124" s="6">
        <f t="shared" si="278"/>
        <v>0</v>
      </c>
      <c r="AT124" s="6">
        <f t="shared" si="279"/>
        <v>0</v>
      </c>
      <c r="AU124" s="6">
        <f t="shared" si="280"/>
        <v>0</v>
      </c>
      <c r="AV124" s="6">
        <f t="shared" si="262"/>
        <v>0</v>
      </c>
      <c r="AW124" s="8"/>
      <c r="AX124" s="18" t="str">
        <f t="shared" si="246"/>
        <v/>
      </c>
      <c r="AY124" s="18" t="str">
        <f t="shared" si="246"/>
        <v/>
      </c>
      <c r="AZ124" s="18" t="str">
        <f t="shared" si="246"/>
        <v/>
      </c>
      <c r="BA124" s="18" t="str">
        <f t="shared" si="246"/>
        <v/>
      </c>
      <c r="BB124" s="18" t="str">
        <f t="shared" si="246"/>
        <v/>
      </c>
      <c r="BC124" s="18" t="str">
        <f t="shared" si="246"/>
        <v/>
      </c>
      <c r="BD124" s="18" t="str">
        <f t="shared" si="246"/>
        <v/>
      </c>
      <c r="BE124" s="18">
        <f t="shared" si="246"/>
        <v>0</v>
      </c>
      <c r="BF124" s="18" t="str">
        <f t="shared" si="246"/>
        <v/>
      </c>
      <c r="BG124" s="18" t="str">
        <f t="shared" si="246"/>
        <v/>
      </c>
      <c r="BH124" s="18" t="str">
        <f t="shared" si="246"/>
        <v/>
      </c>
      <c r="BI124" s="18" t="str">
        <f t="shared" si="246"/>
        <v/>
      </c>
      <c r="BJ124" s="18" t="str">
        <f t="shared" si="247"/>
        <v/>
      </c>
      <c r="BK124" s="18" t="str">
        <f t="shared" si="247"/>
        <v/>
      </c>
      <c r="BL124" s="18" t="str">
        <f t="shared" si="247"/>
        <v/>
      </c>
      <c r="BM124" s="18" t="str">
        <f t="shared" si="247"/>
        <v/>
      </c>
      <c r="BN124" s="8"/>
      <c r="BO124" s="8"/>
      <c r="BP124" s="8"/>
      <c r="BQ124" s="8"/>
      <c r="BR124" s="8"/>
      <c r="BS124" s="8"/>
    </row>
    <row r="125" spans="1:71" ht="13.5" thickBot="1" x14ac:dyDescent="0.25">
      <c r="A125" s="44"/>
      <c r="B125" s="32" t="s">
        <v>77</v>
      </c>
      <c r="C125" s="33" t="s">
        <v>119</v>
      </c>
      <c r="D125" s="53">
        <v>148.4</v>
      </c>
      <c r="E125" s="34">
        <v>175</v>
      </c>
      <c r="F125" s="34">
        <v>110</v>
      </c>
      <c r="G125" s="34">
        <v>205</v>
      </c>
      <c r="H125" s="34">
        <f t="shared" si="263"/>
        <v>490</v>
      </c>
      <c r="I125" s="35">
        <f t="shared" si="244"/>
        <v>383.52299999999997</v>
      </c>
      <c r="J125" s="36"/>
      <c r="K125" s="18">
        <f t="shared" si="264"/>
        <v>0</v>
      </c>
      <c r="L125" s="35">
        <f t="shared" si="265"/>
        <v>0</v>
      </c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8"/>
      <c r="AD125" s="6">
        <f t="shared" si="266"/>
        <v>0</v>
      </c>
      <c r="AE125" s="6">
        <f t="shared" si="267"/>
        <v>0</v>
      </c>
      <c r="AF125" s="6">
        <f t="shared" si="268"/>
        <v>0</v>
      </c>
      <c r="AG125" s="6">
        <f t="shared" si="269"/>
        <v>0</v>
      </c>
      <c r="AH125" s="6">
        <f t="shared" si="270"/>
        <v>0</v>
      </c>
      <c r="AI125" s="6">
        <f t="shared" si="271"/>
        <v>0</v>
      </c>
      <c r="AJ125" s="6">
        <f t="shared" si="272"/>
        <v>0</v>
      </c>
      <c r="AK125" s="6">
        <f t="shared" si="273"/>
        <v>0</v>
      </c>
      <c r="AL125" s="6">
        <f t="shared" si="274"/>
        <v>0</v>
      </c>
      <c r="AM125" s="6">
        <f t="shared" si="275"/>
        <v>0</v>
      </c>
      <c r="AN125" s="8"/>
      <c r="AO125" s="6" t="str">
        <f t="shared" si="276"/>
        <v/>
      </c>
      <c r="AP125" s="8"/>
      <c r="AQ125" s="6" t="str">
        <f>IF(H125&gt;0,LOOKUP(C125,'counts-girls'!A$1:A$16,'counts-girls'!C$1:C$16),0)</f>
        <v>BE</v>
      </c>
      <c r="AR125" s="6">
        <f t="shared" si="277"/>
        <v>0</v>
      </c>
      <c r="AS125" s="6">
        <f t="shared" si="278"/>
        <v>0</v>
      </c>
      <c r="AT125" s="6">
        <f t="shared" si="279"/>
        <v>0</v>
      </c>
      <c r="AU125" s="6">
        <f t="shared" si="280"/>
        <v>0</v>
      </c>
      <c r="AV125" s="6">
        <f t="shared" si="262"/>
        <v>0</v>
      </c>
      <c r="AW125" s="8"/>
      <c r="AX125" s="18">
        <f t="shared" si="246"/>
        <v>0</v>
      </c>
      <c r="AY125" s="18" t="str">
        <f t="shared" si="246"/>
        <v/>
      </c>
      <c r="AZ125" s="18" t="str">
        <f t="shared" si="246"/>
        <v/>
      </c>
      <c r="BA125" s="18" t="str">
        <f t="shared" si="246"/>
        <v/>
      </c>
      <c r="BB125" s="18" t="str">
        <f t="shared" si="246"/>
        <v/>
      </c>
      <c r="BC125" s="18" t="str">
        <f t="shared" si="246"/>
        <v/>
      </c>
      <c r="BD125" s="18" t="str">
        <f t="shared" si="246"/>
        <v/>
      </c>
      <c r="BE125" s="18"/>
      <c r="BF125" s="18"/>
      <c r="BG125" s="18"/>
      <c r="BH125" s="18"/>
      <c r="BI125" s="18" t="str">
        <f t="shared" si="246"/>
        <v/>
      </c>
      <c r="BJ125" s="18" t="str">
        <f t="shared" si="247"/>
        <v/>
      </c>
      <c r="BK125" s="18" t="str">
        <f t="shared" si="247"/>
        <v/>
      </c>
      <c r="BL125" s="18" t="str">
        <f t="shared" si="247"/>
        <v/>
      </c>
      <c r="BM125" s="18" t="str">
        <f t="shared" si="247"/>
        <v/>
      </c>
      <c r="BN125" s="8"/>
      <c r="BO125" s="8"/>
      <c r="BP125" s="8"/>
      <c r="BQ125" s="8"/>
      <c r="BR125" s="8"/>
      <c r="BS125" s="8"/>
    </row>
    <row r="126" spans="1:71" hidden="1" x14ac:dyDescent="0.2">
      <c r="A126" s="8"/>
      <c r="B126" s="32"/>
      <c r="C126" s="33"/>
      <c r="D126" s="53"/>
      <c r="E126" s="34"/>
      <c r="F126" s="34"/>
      <c r="G126" s="34"/>
      <c r="H126" s="34">
        <f t="shared" si="263"/>
        <v>0</v>
      </c>
      <c r="I126" s="35">
        <f t="shared" si="244"/>
        <v>0</v>
      </c>
      <c r="J126" s="36"/>
      <c r="K126" s="18">
        <f t="shared" si="264"/>
        <v>0</v>
      </c>
      <c r="L126" s="35">
        <f t="shared" si="265"/>
        <v>0</v>
      </c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8"/>
      <c r="AD126" s="6">
        <f t="shared" si="266"/>
        <v>0</v>
      </c>
      <c r="AE126" s="6">
        <f t="shared" si="267"/>
        <v>0</v>
      </c>
      <c r="AF126" s="6">
        <f t="shared" si="268"/>
        <v>0</v>
      </c>
      <c r="AG126" s="6">
        <f t="shared" si="269"/>
        <v>0</v>
      </c>
      <c r="AH126" s="6">
        <f t="shared" si="270"/>
        <v>0</v>
      </c>
      <c r="AI126" s="6">
        <f t="shared" si="271"/>
        <v>0</v>
      </c>
      <c r="AJ126" s="6">
        <f t="shared" si="272"/>
        <v>0</v>
      </c>
      <c r="AK126" s="6">
        <f t="shared" si="273"/>
        <v>0</v>
      </c>
      <c r="AL126" s="6">
        <f t="shared" si="274"/>
        <v>0</v>
      </c>
      <c r="AM126" s="6">
        <f t="shared" si="275"/>
        <v>0</v>
      </c>
      <c r="AN126" s="8"/>
      <c r="AO126" s="6" t="str">
        <f t="shared" si="276"/>
        <v/>
      </c>
      <c r="AP126" s="8"/>
      <c r="AQ126" s="6">
        <f>IF(H126&gt;0,LOOKUP(C126,'counts-girls'!A$1:A$16,'counts-girls'!C$1:C$16),0)</f>
        <v>0</v>
      </c>
      <c r="AR126" s="6">
        <f t="shared" si="277"/>
        <v>0</v>
      </c>
      <c r="AS126" s="6">
        <f t="shared" si="278"/>
        <v>0</v>
      </c>
      <c r="AT126" s="6">
        <f t="shared" si="279"/>
        <v>0</v>
      </c>
      <c r="AU126" s="6">
        <f t="shared" si="280"/>
        <v>0</v>
      </c>
      <c r="AV126" s="6">
        <f t="shared" si="262"/>
        <v>0</v>
      </c>
      <c r="AW126" s="8"/>
      <c r="AX126" s="18" t="str">
        <f t="shared" si="246"/>
        <v/>
      </c>
      <c r="AY126" s="18" t="str">
        <f t="shared" si="246"/>
        <v/>
      </c>
      <c r="AZ126" s="18" t="str">
        <f t="shared" si="246"/>
        <v/>
      </c>
      <c r="BA126" s="18" t="str">
        <f t="shared" si="246"/>
        <v/>
      </c>
      <c r="BB126" s="18" t="str">
        <f t="shared" si="246"/>
        <v/>
      </c>
      <c r="BC126" s="18" t="str">
        <f t="shared" si="246"/>
        <v/>
      </c>
      <c r="BD126" s="18" t="str">
        <f t="shared" si="246"/>
        <v/>
      </c>
      <c r="BE126" s="18"/>
      <c r="BF126" s="18"/>
      <c r="BG126" s="18"/>
      <c r="BH126" s="18"/>
      <c r="BI126" s="18" t="str">
        <f t="shared" si="246"/>
        <v/>
      </c>
      <c r="BJ126" s="18" t="str">
        <f t="shared" si="247"/>
        <v/>
      </c>
      <c r="BK126" s="18" t="str">
        <f t="shared" si="247"/>
        <v/>
      </c>
      <c r="BL126" s="18" t="str">
        <f t="shared" si="247"/>
        <v/>
      </c>
      <c r="BM126" s="18" t="str">
        <f t="shared" si="247"/>
        <v/>
      </c>
      <c r="BN126" s="8"/>
      <c r="BO126" s="8"/>
      <c r="BP126" s="8"/>
      <c r="BQ126" s="8"/>
      <c r="BR126" s="8"/>
      <c r="BS126" s="8"/>
    </row>
    <row r="127" spans="1:71" hidden="1" x14ac:dyDescent="0.2">
      <c r="A127" s="8"/>
      <c r="B127" s="32"/>
      <c r="C127" s="33"/>
      <c r="D127" s="53"/>
      <c r="E127" s="34"/>
      <c r="F127" s="34"/>
      <c r="G127" s="34"/>
      <c r="H127" s="34">
        <f t="shared" si="243"/>
        <v>0</v>
      </c>
      <c r="I127" s="35">
        <f t="shared" si="244"/>
        <v>0</v>
      </c>
      <c r="J127" s="36"/>
      <c r="K127" s="18">
        <f t="shared" si="245"/>
        <v>0</v>
      </c>
      <c r="L127" s="35">
        <f>MAX(AD127:AH127)</f>
        <v>0</v>
      </c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8"/>
      <c r="AD127" s="6">
        <f t="shared" si="248"/>
        <v>0</v>
      </c>
      <c r="AE127" s="6">
        <f t="shared" si="249"/>
        <v>0</v>
      </c>
      <c r="AF127" s="6">
        <f t="shared" si="250"/>
        <v>0</v>
      </c>
      <c r="AG127" s="6">
        <f t="shared" si="251"/>
        <v>0</v>
      </c>
      <c r="AH127" s="6">
        <f t="shared" si="252"/>
        <v>0</v>
      </c>
      <c r="AI127" s="6">
        <f t="shared" si="253"/>
        <v>0</v>
      </c>
      <c r="AJ127" s="6">
        <f t="shared" si="254"/>
        <v>0</v>
      </c>
      <c r="AK127" s="6">
        <f t="shared" si="255"/>
        <v>0</v>
      </c>
      <c r="AL127" s="6">
        <f t="shared" si="256"/>
        <v>0</v>
      </c>
      <c r="AM127" s="6">
        <f t="shared" si="257"/>
        <v>0</v>
      </c>
      <c r="AN127" s="8"/>
      <c r="AO127" s="6" t="str">
        <f t="shared" si="200"/>
        <v/>
      </c>
      <c r="AP127" s="8"/>
      <c r="AQ127" s="6">
        <f>IF(H127&gt;0,LOOKUP(C127,'counts-girls'!A$1:A$16,'counts-girls'!C$1:C$16),0)</f>
        <v>0</v>
      </c>
      <c r="AR127" s="6">
        <f t="shared" si="258"/>
        <v>0</v>
      </c>
      <c r="AS127" s="6">
        <f t="shared" si="259"/>
        <v>0</v>
      </c>
      <c r="AT127" s="6">
        <f t="shared" si="260"/>
        <v>0</v>
      </c>
      <c r="AU127" s="6">
        <f t="shared" si="261"/>
        <v>0</v>
      </c>
      <c r="AV127" s="6">
        <f t="shared" si="262"/>
        <v>0</v>
      </c>
      <c r="AW127" s="8"/>
      <c r="AX127" s="18" t="str">
        <f t="shared" ref="AX127:BI135" si="281">IF($AQ127=AX$7,MAX($AR127:$AV127),"")</f>
        <v/>
      </c>
      <c r="AY127" s="18" t="str">
        <f t="shared" si="281"/>
        <v/>
      </c>
      <c r="AZ127" s="18" t="str">
        <f t="shared" si="281"/>
        <v/>
      </c>
      <c r="BA127" s="18" t="str">
        <f t="shared" si="281"/>
        <v/>
      </c>
      <c r="BB127" s="18" t="str">
        <f t="shared" si="281"/>
        <v/>
      </c>
      <c r="BC127" s="18" t="str">
        <f t="shared" si="281"/>
        <v/>
      </c>
      <c r="BD127" s="18" t="str">
        <f t="shared" si="281"/>
        <v/>
      </c>
      <c r="BE127" s="18"/>
      <c r="BF127" s="18"/>
      <c r="BG127" s="18"/>
      <c r="BH127" s="18"/>
      <c r="BI127" s="18" t="str">
        <f t="shared" si="281"/>
        <v/>
      </c>
      <c r="BJ127" s="18" t="str">
        <f t="shared" ref="BJ127:BM135" si="282">IF($AQ127=BJ$7,MAX($AR127:$AV127),"")</f>
        <v/>
      </c>
      <c r="BK127" s="18" t="str">
        <f t="shared" si="282"/>
        <v/>
      </c>
      <c r="BL127" s="18" t="str">
        <f t="shared" si="282"/>
        <v/>
      </c>
      <c r="BM127" s="18" t="str">
        <f t="shared" si="282"/>
        <v/>
      </c>
      <c r="BN127" s="8"/>
      <c r="BO127" s="8"/>
      <c r="BP127" s="8"/>
      <c r="BQ127" s="8"/>
      <c r="BR127" s="8"/>
      <c r="BS127" s="8"/>
    </row>
    <row r="128" spans="1:71" hidden="1" x14ac:dyDescent="0.2">
      <c r="A128" s="44"/>
      <c r="B128" s="32"/>
      <c r="C128" s="33"/>
      <c r="D128" s="53"/>
      <c r="E128" s="34"/>
      <c r="F128" s="34"/>
      <c r="G128" s="34"/>
      <c r="H128" s="34">
        <f t="shared" si="243"/>
        <v>0</v>
      </c>
      <c r="I128" s="35">
        <f t="shared" si="244"/>
        <v>0</v>
      </c>
      <c r="J128" s="36"/>
      <c r="K128" s="18">
        <f t="shared" si="245"/>
        <v>0</v>
      </c>
      <c r="L128" s="35">
        <f t="shared" ref="L128:L134" si="283">MAX(AD128:AH128)</f>
        <v>0</v>
      </c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8"/>
      <c r="AD128" s="6">
        <f>IF(H128&gt;0,IF(H128&gt;=$J$117,1,AE128),0)</f>
        <v>0</v>
      </c>
      <c r="AE128" s="6">
        <f>IF(H128&gt;0,IF(H128&gt;=$J$116,2,AF128),0)</f>
        <v>0</v>
      </c>
      <c r="AF128" s="6">
        <f>IF(H128&gt;0,IF(H128&gt;=$J$115,3,AG128),0)</f>
        <v>0</v>
      </c>
      <c r="AG128" s="6">
        <f>IF(H128&gt;0,IF(H128&gt;=$J$114,5,AH128),0)</f>
        <v>0</v>
      </c>
      <c r="AH128" s="6">
        <f>IF(H128&gt;0,IF(H128&gt;=$J$113,7,0),0)</f>
        <v>0</v>
      </c>
      <c r="AI128" s="6">
        <f>IF(L128=7,1,AJ128)</f>
        <v>0</v>
      </c>
      <c r="AJ128" s="6">
        <f>IF(L128=5,2,AK128)</f>
        <v>0</v>
      </c>
      <c r="AK128" s="6">
        <f>IF(L128=3,3,AL128)</f>
        <v>0</v>
      </c>
      <c r="AL128" s="6">
        <f>IF(L128=2,4,AM128)</f>
        <v>0</v>
      </c>
      <c r="AM128" s="6">
        <f>IF(L128=1,5,0)</f>
        <v>0</v>
      </c>
      <c r="AN128" s="8"/>
      <c r="AO128" s="6" t="str">
        <f t="shared" si="200"/>
        <v/>
      </c>
      <c r="AP128" s="8"/>
      <c r="AQ128" s="6">
        <f>IF(H128&gt;0,LOOKUP(C128,'counts-girls'!A$1:A$16,'counts-girls'!C$1:C$16),0)</f>
        <v>0</v>
      </c>
      <c r="AR128" s="6">
        <f t="shared" si="258"/>
        <v>0</v>
      </c>
      <c r="AS128" s="6">
        <f t="shared" si="259"/>
        <v>0</v>
      </c>
      <c r="AT128" s="6">
        <f t="shared" si="260"/>
        <v>0</v>
      </c>
      <c r="AU128" s="6">
        <f t="shared" si="261"/>
        <v>0</v>
      </c>
      <c r="AV128" s="6">
        <f t="shared" si="262"/>
        <v>0</v>
      </c>
      <c r="AW128" s="8"/>
      <c r="AX128" s="18" t="str">
        <f t="shared" si="281"/>
        <v/>
      </c>
      <c r="AY128" s="18" t="str">
        <f t="shared" si="281"/>
        <v/>
      </c>
      <c r="AZ128" s="18" t="str">
        <f t="shared" si="281"/>
        <v/>
      </c>
      <c r="BA128" s="18" t="str">
        <f t="shared" si="281"/>
        <v/>
      </c>
      <c r="BB128" s="18" t="str">
        <f t="shared" si="281"/>
        <v/>
      </c>
      <c r="BC128" s="18" t="str">
        <f t="shared" si="281"/>
        <v/>
      </c>
      <c r="BD128" s="18" t="str">
        <f t="shared" si="281"/>
        <v/>
      </c>
      <c r="BE128" s="18"/>
      <c r="BF128" s="18"/>
      <c r="BG128" s="18"/>
      <c r="BH128" s="18"/>
      <c r="BI128" s="18" t="str">
        <f t="shared" si="281"/>
        <v/>
      </c>
      <c r="BJ128" s="18" t="str">
        <f t="shared" si="282"/>
        <v/>
      </c>
      <c r="BK128" s="18" t="str">
        <f t="shared" si="282"/>
        <v/>
      </c>
      <c r="BL128" s="18" t="str">
        <f t="shared" si="282"/>
        <v/>
      </c>
      <c r="BM128" s="18" t="str">
        <f t="shared" si="282"/>
        <v/>
      </c>
      <c r="BN128" s="8"/>
      <c r="BO128" s="8"/>
      <c r="BP128" s="8"/>
      <c r="BQ128" s="8"/>
      <c r="BR128" s="8"/>
      <c r="BS128" s="8"/>
    </row>
    <row r="129" spans="1:71" hidden="1" x14ac:dyDescent="0.2">
      <c r="A129" s="8"/>
      <c r="B129" s="32"/>
      <c r="C129" s="33"/>
      <c r="D129" s="53"/>
      <c r="E129" s="34"/>
      <c r="F129" s="34"/>
      <c r="G129" s="34"/>
      <c r="H129" s="34">
        <f t="shared" si="243"/>
        <v>0</v>
      </c>
      <c r="I129" s="35">
        <f t="shared" si="244"/>
        <v>0</v>
      </c>
      <c r="J129" s="36"/>
      <c r="K129" s="18">
        <f t="shared" si="245"/>
        <v>0</v>
      </c>
      <c r="L129" s="35">
        <f t="shared" si="283"/>
        <v>0</v>
      </c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8"/>
      <c r="AD129" s="6">
        <f>IF(H129&gt;0,IF(H129&gt;=$J$117,1,AE129),0)</f>
        <v>0</v>
      </c>
      <c r="AE129" s="6">
        <f>IF(H129&gt;0,IF(H129&gt;=$J$116,2,AF129),0)</f>
        <v>0</v>
      </c>
      <c r="AF129" s="6">
        <f>IF(H129&gt;0,IF(H129&gt;=$J$115,3,AG129),0)</f>
        <v>0</v>
      </c>
      <c r="AG129" s="6">
        <f>IF(H129&gt;0,IF(H129&gt;=$J$114,5,AH129),0)</f>
        <v>0</v>
      </c>
      <c r="AH129" s="6">
        <f>IF(H129&gt;0,IF(H129&gt;=$J$113,7,0),0)</f>
        <v>0</v>
      </c>
      <c r="AI129" s="6">
        <f>IF(L129=7,1,AJ129)</f>
        <v>0</v>
      </c>
      <c r="AJ129" s="6">
        <f>IF(L129=5,2,AK129)</f>
        <v>0</v>
      </c>
      <c r="AK129" s="6">
        <f>IF(L129=3,3,AL129)</f>
        <v>0</v>
      </c>
      <c r="AL129" s="6">
        <f>IF(L129=2,4,AM129)</f>
        <v>0</v>
      </c>
      <c r="AM129" s="6">
        <f>IF(L129=1,5,0)</f>
        <v>0</v>
      </c>
      <c r="AN129" s="8"/>
      <c r="AO129" s="6" t="str">
        <f t="shared" si="200"/>
        <v/>
      </c>
      <c r="AP129" s="8"/>
      <c r="AQ129" s="6">
        <f>IF(H129&gt;0,LOOKUP(C129,'counts-girls'!A$1:A$16,'counts-girls'!C$1:C$16),0)</f>
        <v>0</v>
      </c>
      <c r="AR129" s="6">
        <f t="shared" si="258"/>
        <v>0</v>
      </c>
      <c r="AS129" s="6">
        <f t="shared" si="259"/>
        <v>0</v>
      </c>
      <c r="AT129" s="6">
        <f t="shared" si="260"/>
        <v>0</v>
      </c>
      <c r="AU129" s="6">
        <f t="shared" si="261"/>
        <v>0</v>
      </c>
      <c r="AV129" s="6">
        <f t="shared" si="262"/>
        <v>0</v>
      </c>
      <c r="AW129" s="8"/>
      <c r="AX129" s="18" t="str">
        <f t="shared" si="281"/>
        <v/>
      </c>
      <c r="AY129" s="18" t="str">
        <f t="shared" si="281"/>
        <v/>
      </c>
      <c r="AZ129" s="18" t="str">
        <f t="shared" si="281"/>
        <v/>
      </c>
      <c r="BA129" s="18" t="str">
        <f t="shared" si="281"/>
        <v/>
      </c>
      <c r="BB129" s="18" t="str">
        <f t="shared" si="281"/>
        <v/>
      </c>
      <c r="BC129" s="18" t="str">
        <f t="shared" si="281"/>
        <v/>
      </c>
      <c r="BD129" s="18" t="str">
        <f t="shared" si="281"/>
        <v/>
      </c>
      <c r="BE129" s="18"/>
      <c r="BF129" s="18"/>
      <c r="BG129" s="18"/>
      <c r="BH129" s="18"/>
      <c r="BI129" s="18" t="str">
        <f t="shared" si="281"/>
        <v/>
      </c>
      <c r="BJ129" s="18" t="str">
        <f t="shared" si="282"/>
        <v/>
      </c>
      <c r="BK129" s="18" t="str">
        <f t="shared" si="282"/>
        <v/>
      </c>
      <c r="BL129" s="18" t="str">
        <f t="shared" si="282"/>
        <v/>
      </c>
      <c r="BM129" s="18" t="str">
        <f t="shared" si="282"/>
        <v/>
      </c>
      <c r="BN129" s="8"/>
      <c r="BO129" s="8"/>
      <c r="BP129" s="8"/>
      <c r="BQ129" s="8"/>
      <c r="BR129" s="8"/>
      <c r="BS129" s="8"/>
    </row>
    <row r="130" spans="1:71" hidden="1" x14ac:dyDescent="0.2">
      <c r="A130" s="8"/>
      <c r="B130" s="32"/>
      <c r="C130" s="33"/>
      <c r="D130" s="55"/>
      <c r="E130" s="34"/>
      <c r="F130" s="34"/>
      <c r="G130" s="34"/>
      <c r="H130" s="34">
        <f t="shared" si="243"/>
        <v>0</v>
      </c>
      <c r="I130" s="35">
        <f t="shared" si="244"/>
        <v>0</v>
      </c>
      <c r="J130" s="36"/>
      <c r="K130" s="18">
        <f t="shared" si="245"/>
        <v>0</v>
      </c>
      <c r="L130" s="35">
        <f t="shared" si="283"/>
        <v>0</v>
      </c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8"/>
      <c r="AD130" s="6">
        <f>IF(H130&gt;0,IF(H130&gt;=$J$117,1,AE130),0)</f>
        <v>0</v>
      </c>
      <c r="AE130" s="6">
        <f>IF(H130&gt;0,IF(H130&gt;=$J$116,2,AF130),0)</f>
        <v>0</v>
      </c>
      <c r="AF130" s="6">
        <f>IF(H130&gt;0,IF(H130&gt;=$J$115,3,AG130),0)</f>
        <v>0</v>
      </c>
      <c r="AG130" s="6">
        <f>IF(H130&gt;0,IF(H130&gt;=$J$114,5,AH130),0)</f>
        <v>0</v>
      </c>
      <c r="AH130" s="6">
        <f>IF(H130&gt;0,IF(H130&gt;=$J$113,7,0),0)</f>
        <v>0</v>
      </c>
      <c r="AI130" s="6">
        <f>IF(L130=7,1,AJ130)</f>
        <v>0</v>
      </c>
      <c r="AJ130" s="6">
        <f>IF(L130=5,2,AK130)</f>
        <v>0</v>
      </c>
      <c r="AK130" s="6">
        <f>IF(L130=3,3,AL130)</f>
        <v>0</v>
      </c>
      <c r="AL130" s="6">
        <f>IF(L130=2,4,AM130)</f>
        <v>0</v>
      </c>
      <c r="AM130" s="6">
        <f>IF(L130=1,5,0)</f>
        <v>0</v>
      </c>
      <c r="AN130" s="8"/>
      <c r="AO130" s="6" t="str">
        <f t="shared" si="200"/>
        <v/>
      </c>
      <c r="AP130" s="8"/>
      <c r="AQ130" s="6">
        <f>IF(H130&gt;0,LOOKUP(C130,'counts-girls'!A$1:A$16,'counts-girls'!C$1:C$16),0)</f>
        <v>0</v>
      </c>
      <c r="AR130" s="6">
        <f t="shared" si="258"/>
        <v>0</v>
      </c>
      <c r="AS130" s="6">
        <f t="shared" si="259"/>
        <v>0</v>
      </c>
      <c r="AT130" s="6">
        <f t="shared" si="260"/>
        <v>0</v>
      </c>
      <c r="AU130" s="6">
        <f t="shared" si="261"/>
        <v>0</v>
      </c>
      <c r="AV130" s="6">
        <f t="shared" si="262"/>
        <v>0</v>
      </c>
      <c r="AW130" s="8"/>
      <c r="AX130" s="18" t="str">
        <f t="shared" si="281"/>
        <v/>
      </c>
      <c r="AY130" s="18" t="str">
        <f t="shared" si="281"/>
        <v/>
      </c>
      <c r="AZ130" s="18" t="str">
        <f t="shared" si="281"/>
        <v/>
      </c>
      <c r="BA130" s="18" t="str">
        <f t="shared" si="281"/>
        <v/>
      </c>
      <c r="BB130" s="18" t="str">
        <f t="shared" si="281"/>
        <v/>
      </c>
      <c r="BC130" s="18" t="str">
        <f t="shared" si="281"/>
        <v/>
      </c>
      <c r="BD130" s="18" t="str">
        <f t="shared" si="281"/>
        <v/>
      </c>
      <c r="BE130" s="18"/>
      <c r="BF130" s="18"/>
      <c r="BG130" s="18"/>
      <c r="BH130" s="18"/>
      <c r="BI130" s="18" t="str">
        <f t="shared" si="281"/>
        <v/>
      </c>
      <c r="BJ130" s="18" t="str">
        <f t="shared" si="282"/>
        <v/>
      </c>
      <c r="BK130" s="18" t="str">
        <f t="shared" si="282"/>
        <v/>
      </c>
      <c r="BL130" s="18" t="str">
        <f t="shared" si="282"/>
        <v/>
      </c>
      <c r="BM130" s="18" t="str">
        <f t="shared" si="282"/>
        <v/>
      </c>
      <c r="BN130" s="8"/>
      <c r="BO130" s="8"/>
      <c r="BP130" s="8"/>
      <c r="BQ130" s="8"/>
      <c r="BR130" s="8"/>
      <c r="BS130" s="8"/>
    </row>
    <row r="131" spans="1:71" hidden="1" x14ac:dyDescent="0.2">
      <c r="A131" s="8"/>
      <c r="B131" s="32"/>
      <c r="C131" s="33"/>
      <c r="D131" s="55"/>
      <c r="E131" s="34"/>
      <c r="F131" s="34"/>
      <c r="G131" s="34"/>
      <c r="H131" s="34">
        <f t="shared" si="243"/>
        <v>0</v>
      </c>
      <c r="I131" s="35">
        <f t="shared" si="244"/>
        <v>0</v>
      </c>
      <c r="J131" s="36"/>
      <c r="K131" s="18">
        <f t="shared" si="245"/>
        <v>0</v>
      </c>
      <c r="L131" s="35">
        <f t="shared" si="283"/>
        <v>0</v>
      </c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8"/>
      <c r="AD131" s="6">
        <f>IF(H131&gt;0,IF(H131&gt;=$J$117,1,AE131),0)</f>
        <v>0</v>
      </c>
      <c r="AE131" s="6">
        <f>IF(H131&gt;0,IF(H131&gt;=$J$116,2,AF131),0)</f>
        <v>0</v>
      </c>
      <c r="AF131" s="6">
        <f>IF(H131&gt;0,IF(H131&gt;=$J$115,3,AG131),0)</f>
        <v>0</v>
      </c>
      <c r="AG131" s="6">
        <f>IF(H131&gt;0,IF(H131&gt;=$J$114,5,AH131),0)</f>
        <v>0</v>
      </c>
      <c r="AH131" s="6">
        <f>IF(H131&gt;0,IF(H131&gt;=$J$113,7,0),0)</f>
        <v>0</v>
      </c>
      <c r="AI131" s="6">
        <f>IF(L131=7,1,AJ131)</f>
        <v>0</v>
      </c>
      <c r="AJ131" s="6">
        <f>IF(L131=5,2,AK131)</f>
        <v>0</v>
      </c>
      <c r="AK131" s="6">
        <f>IF(L131=3,3,AL131)</f>
        <v>0</v>
      </c>
      <c r="AL131" s="6">
        <f>IF(L131=2,4,AM131)</f>
        <v>0</v>
      </c>
      <c r="AM131" s="6">
        <f>IF(L131=1,5,0)</f>
        <v>0</v>
      </c>
      <c r="AN131" s="8"/>
      <c r="AO131" s="6" t="str">
        <f t="shared" si="200"/>
        <v/>
      </c>
      <c r="AP131" s="8"/>
      <c r="AQ131" s="6">
        <f>IF(H131&gt;0,LOOKUP(C131,'counts-girls'!A$1:A$16,'counts-girls'!C$1:C$16),0)</f>
        <v>0</v>
      </c>
      <c r="AR131" s="6">
        <f t="shared" si="258"/>
        <v>0</v>
      </c>
      <c r="AS131" s="6">
        <f t="shared" si="259"/>
        <v>0</v>
      </c>
      <c r="AT131" s="6">
        <f t="shared" si="260"/>
        <v>0</v>
      </c>
      <c r="AU131" s="6">
        <f t="shared" si="261"/>
        <v>0</v>
      </c>
      <c r="AV131" s="6">
        <f t="shared" si="262"/>
        <v>0</v>
      </c>
      <c r="AW131" s="8"/>
      <c r="AX131" s="18" t="str">
        <f t="shared" si="281"/>
        <v/>
      </c>
      <c r="AY131" s="18" t="str">
        <f t="shared" si="281"/>
        <v/>
      </c>
      <c r="AZ131" s="18" t="str">
        <f t="shared" si="281"/>
        <v/>
      </c>
      <c r="BA131" s="18" t="str">
        <f t="shared" si="281"/>
        <v/>
      </c>
      <c r="BB131" s="18" t="str">
        <f t="shared" si="281"/>
        <v/>
      </c>
      <c r="BC131" s="18" t="str">
        <f t="shared" si="281"/>
        <v/>
      </c>
      <c r="BD131" s="18" t="str">
        <f t="shared" si="281"/>
        <v/>
      </c>
      <c r="BE131" s="18"/>
      <c r="BF131" s="18"/>
      <c r="BG131" s="18"/>
      <c r="BH131" s="18"/>
      <c r="BI131" s="18" t="str">
        <f t="shared" si="281"/>
        <v/>
      </c>
      <c r="BJ131" s="18" t="str">
        <f t="shared" si="282"/>
        <v/>
      </c>
      <c r="BK131" s="18" t="str">
        <f t="shared" si="282"/>
        <v/>
      </c>
      <c r="BL131" s="18" t="str">
        <f t="shared" si="282"/>
        <v/>
      </c>
      <c r="BM131" s="18" t="str">
        <f t="shared" si="282"/>
        <v/>
      </c>
      <c r="BN131" s="8"/>
      <c r="BO131" s="8"/>
      <c r="BP131" s="8"/>
      <c r="BQ131" s="8"/>
      <c r="BR131" s="8"/>
      <c r="BS131" s="8"/>
    </row>
    <row r="132" spans="1:71" hidden="1" x14ac:dyDescent="0.2">
      <c r="A132" s="8"/>
      <c r="B132" s="32"/>
      <c r="C132" s="33"/>
      <c r="D132" s="53"/>
      <c r="E132" s="34"/>
      <c r="F132" s="34"/>
      <c r="G132" s="34"/>
      <c r="H132" s="34">
        <f t="shared" si="243"/>
        <v>0</v>
      </c>
      <c r="I132" s="35">
        <f t="shared" si="244"/>
        <v>0</v>
      </c>
      <c r="J132" s="36"/>
      <c r="K132" s="18">
        <f t="shared" si="245"/>
        <v>0</v>
      </c>
      <c r="L132" s="35">
        <f t="shared" si="283"/>
        <v>0</v>
      </c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8"/>
      <c r="AD132" s="6">
        <f t="shared" si="248"/>
        <v>0</v>
      </c>
      <c r="AE132" s="6">
        <f t="shared" si="249"/>
        <v>0</v>
      </c>
      <c r="AF132" s="6">
        <f t="shared" si="250"/>
        <v>0</v>
      </c>
      <c r="AG132" s="6">
        <f t="shared" si="251"/>
        <v>0</v>
      </c>
      <c r="AH132" s="6">
        <f t="shared" si="252"/>
        <v>0</v>
      </c>
      <c r="AI132" s="6">
        <f t="shared" si="253"/>
        <v>0</v>
      </c>
      <c r="AJ132" s="6">
        <f t="shared" si="254"/>
        <v>0</v>
      </c>
      <c r="AK132" s="6">
        <f t="shared" si="255"/>
        <v>0</v>
      </c>
      <c r="AL132" s="6">
        <f t="shared" si="256"/>
        <v>0</v>
      </c>
      <c r="AM132" s="6">
        <f t="shared" si="257"/>
        <v>0</v>
      </c>
      <c r="AN132" s="8"/>
      <c r="AO132" s="6" t="str">
        <f t="shared" si="200"/>
        <v/>
      </c>
      <c r="AP132" s="8"/>
      <c r="AQ132" s="6">
        <f>IF(H132&gt;0,LOOKUP(C132,'counts-girls'!A$1:A$16,'counts-girls'!C$1:C$16),0)</f>
        <v>0</v>
      </c>
      <c r="AR132" s="6">
        <f t="shared" si="258"/>
        <v>0</v>
      </c>
      <c r="AS132" s="6">
        <f t="shared" si="259"/>
        <v>0</v>
      </c>
      <c r="AT132" s="6">
        <f t="shared" si="260"/>
        <v>0</v>
      </c>
      <c r="AU132" s="6">
        <f t="shared" si="261"/>
        <v>0</v>
      </c>
      <c r="AV132" s="6">
        <f t="shared" si="262"/>
        <v>0</v>
      </c>
      <c r="AW132" s="8"/>
      <c r="AX132" s="18" t="str">
        <f t="shared" si="281"/>
        <v/>
      </c>
      <c r="AY132" s="18" t="str">
        <f t="shared" si="281"/>
        <v/>
      </c>
      <c r="AZ132" s="18" t="str">
        <f t="shared" si="281"/>
        <v/>
      </c>
      <c r="BA132" s="18" t="str">
        <f t="shared" si="281"/>
        <v/>
      </c>
      <c r="BB132" s="18" t="str">
        <f t="shared" si="281"/>
        <v/>
      </c>
      <c r="BC132" s="18" t="str">
        <f t="shared" si="281"/>
        <v/>
      </c>
      <c r="BD132" s="18" t="str">
        <f t="shared" si="281"/>
        <v/>
      </c>
      <c r="BE132" s="18"/>
      <c r="BF132" s="18"/>
      <c r="BG132" s="18"/>
      <c r="BH132" s="18"/>
      <c r="BI132" s="18" t="str">
        <f t="shared" si="281"/>
        <v/>
      </c>
      <c r="BJ132" s="18" t="str">
        <f t="shared" si="282"/>
        <v/>
      </c>
      <c r="BK132" s="18" t="str">
        <f t="shared" si="282"/>
        <v/>
      </c>
      <c r="BL132" s="18" t="str">
        <f t="shared" si="282"/>
        <v/>
      </c>
      <c r="BM132" s="18" t="str">
        <f t="shared" si="282"/>
        <v/>
      </c>
      <c r="BN132" s="8"/>
      <c r="BO132" s="8"/>
      <c r="BP132" s="8"/>
      <c r="BQ132" s="8"/>
      <c r="BR132" s="8"/>
      <c r="BS132" s="8"/>
    </row>
    <row r="133" spans="1:71" hidden="1" x14ac:dyDescent="0.2">
      <c r="A133" s="8"/>
      <c r="B133" s="32"/>
      <c r="C133" s="33"/>
      <c r="D133" s="53"/>
      <c r="E133" s="34"/>
      <c r="F133" s="34"/>
      <c r="G133" s="34"/>
      <c r="H133" s="34">
        <f t="shared" si="243"/>
        <v>0</v>
      </c>
      <c r="I133" s="35">
        <f t="shared" si="244"/>
        <v>0</v>
      </c>
      <c r="J133" s="36"/>
      <c r="K133" s="18">
        <f t="shared" si="245"/>
        <v>0</v>
      </c>
      <c r="L133" s="35">
        <f t="shared" si="283"/>
        <v>0</v>
      </c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8"/>
      <c r="AD133" s="6">
        <f t="shared" si="248"/>
        <v>0</v>
      </c>
      <c r="AE133" s="6">
        <f t="shared" si="249"/>
        <v>0</v>
      </c>
      <c r="AF133" s="6">
        <f t="shared" si="250"/>
        <v>0</v>
      </c>
      <c r="AG133" s="6">
        <f t="shared" si="251"/>
        <v>0</v>
      </c>
      <c r="AH133" s="6">
        <f t="shared" si="252"/>
        <v>0</v>
      </c>
      <c r="AI133" s="6">
        <f t="shared" si="253"/>
        <v>0</v>
      </c>
      <c r="AJ133" s="6">
        <f t="shared" si="254"/>
        <v>0</v>
      </c>
      <c r="AK133" s="6">
        <f t="shared" si="255"/>
        <v>0</v>
      </c>
      <c r="AL133" s="6">
        <f t="shared" si="256"/>
        <v>0</v>
      </c>
      <c r="AM133" s="6">
        <f t="shared" si="257"/>
        <v>0</v>
      </c>
      <c r="AN133" s="8"/>
      <c r="AO133" s="6" t="str">
        <f t="shared" si="200"/>
        <v/>
      </c>
      <c r="AP133" s="8"/>
      <c r="AQ133" s="6">
        <f>IF(H133&gt;0,LOOKUP(C133,'counts-girls'!A$1:A$16,'counts-girls'!C$1:C$16),0)</f>
        <v>0</v>
      </c>
      <c r="AR133" s="6">
        <f t="shared" si="258"/>
        <v>0</v>
      </c>
      <c r="AS133" s="6">
        <f t="shared" si="259"/>
        <v>0</v>
      </c>
      <c r="AT133" s="6">
        <f t="shared" si="260"/>
        <v>0</v>
      </c>
      <c r="AU133" s="6">
        <f t="shared" si="261"/>
        <v>0</v>
      </c>
      <c r="AV133" s="6">
        <f t="shared" si="262"/>
        <v>0</v>
      </c>
      <c r="AW133" s="8"/>
      <c r="AX133" s="18" t="str">
        <f t="shared" si="281"/>
        <v/>
      </c>
      <c r="AY133" s="18" t="str">
        <f t="shared" si="281"/>
        <v/>
      </c>
      <c r="AZ133" s="18" t="str">
        <f t="shared" si="281"/>
        <v/>
      </c>
      <c r="BA133" s="18" t="str">
        <f t="shared" si="281"/>
        <v/>
      </c>
      <c r="BB133" s="18" t="str">
        <f t="shared" si="281"/>
        <v/>
      </c>
      <c r="BC133" s="18" t="str">
        <f t="shared" si="281"/>
        <v/>
      </c>
      <c r="BD133" s="18" t="str">
        <f t="shared" si="281"/>
        <v/>
      </c>
      <c r="BE133" s="18"/>
      <c r="BF133" s="18"/>
      <c r="BG133" s="18"/>
      <c r="BH133" s="18"/>
      <c r="BI133" s="18" t="str">
        <f t="shared" si="281"/>
        <v/>
      </c>
      <c r="BJ133" s="18" t="str">
        <f t="shared" si="282"/>
        <v/>
      </c>
      <c r="BK133" s="18" t="str">
        <f t="shared" si="282"/>
        <v/>
      </c>
      <c r="BL133" s="18" t="str">
        <f t="shared" si="282"/>
        <v/>
      </c>
      <c r="BM133" s="18" t="str">
        <f t="shared" si="282"/>
        <v/>
      </c>
      <c r="BN133" s="8"/>
      <c r="BO133" s="8"/>
      <c r="BP133" s="8"/>
      <c r="BQ133" s="8"/>
      <c r="BR133" s="8"/>
      <c r="BS133" s="8"/>
    </row>
    <row r="134" spans="1:71" hidden="1" x14ac:dyDescent="0.2">
      <c r="A134" s="8"/>
      <c r="B134" s="32"/>
      <c r="C134" s="33"/>
      <c r="D134" s="53"/>
      <c r="E134" s="34"/>
      <c r="F134" s="34"/>
      <c r="G134" s="34"/>
      <c r="H134" s="34">
        <f t="shared" si="243"/>
        <v>0</v>
      </c>
      <c r="I134" s="35">
        <f t="shared" si="244"/>
        <v>0</v>
      </c>
      <c r="J134" s="36"/>
      <c r="K134" s="18">
        <f t="shared" si="245"/>
        <v>0</v>
      </c>
      <c r="L134" s="35">
        <f t="shared" si="283"/>
        <v>0</v>
      </c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8"/>
      <c r="AD134" s="6">
        <f t="shared" si="248"/>
        <v>0</v>
      </c>
      <c r="AE134" s="6">
        <f t="shared" si="249"/>
        <v>0</v>
      </c>
      <c r="AF134" s="6">
        <f t="shared" si="250"/>
        <v>0</v>
      </c>
      <c r="AG134" s="6">
        <f t="shared" si="251"/>
        <v>0</v>
      </c>
      <c r="AH134" s="6">
        <f t="shared" si="252"/>
        <v>0</v>
      </c>
      <c r="AI134" s="6">
        <f t="shared" si="253"/>
        <v>0</v>
      </c>
      <c r="AJ134" s="6">
        <f t="shared" si="254"/>
        <v>0</v>
      </c>
      <c r="AK134" s="6">
        <f t="shared" si="255"/>
        <v>0</v>
      </c>
      <c r="AL134" s="6">
        <f t="shared" si="256"/>
        <v>0</v>
      </c>
      <c r="AM134" s="6">
        <f t="shared" si="257"/>
        <v>0</v>
      </c>
      <c r="AN134" s="8"/>
      <c r="AO134" s="6" t="str">
        <f t="shared" si="200"/>
        <v/>
      </c>
      <c r="AP134" s="8"/>
      <c r="AQ134" s="6">
        <f>IF(H134&gt;0,LOOKUP(C134,'counts-girls'!A$1:A$16,'counts-girls'!C$1:C$16),0)</f>
        <v>0</v>
      </c>
      <c r="AR134" s="6">
        <f t="shared" si="258"/>
        <v>0</v>
      </c>
      <c r="AS134" s="6">
        <f t="shared" si="259"/>
        <v>0</v>
      </c>
      <c r="AT134" s="6">
        <f t="shared" si="260"/>
        <v>0</v>
      </c>
      <c r="AU134" s="6">
        <f t="shared" si="261"/>
        <v>0</v>
      </c>
      <c r="AV134" s="6">
        <f t="shared" si="262"/>
        <v>0</v>
      </c>
      <c r="AW134" s="8"/>
      <c r="AX134" s="18" t="str">
        <f t="shared" si="281"/>
        <v/>
      </c>
      <c r="AY134" s="18" t="str">
        <f t="shared" si="281"/>
        <v/>
      </c>
      <c r="AZ134" s="18" t="str">
        <f t="shared" si="281"/>
        <v/>
      </c>
      <c r="BA134" s="18" t="str">
        <f t="shared" si="281"/>
        <v/>
      </c>
      <c r="BB134" s="18" t="str">
        <f t="shared" si="281"/>
        <v/>
      </c>
      <c r="BC134" s="18" t="str">
        <f t="shared" si="281"/>
        <v/>
      </c>
      <c r="BD134" s="18" t="str">
        <f t="shared" si="281"/>
        <v/>
      </c>
      <c r="BE134" s="18"/>
      <c r="BF134" s="18"/>
      <c r="BG134" s="18"/>
      <c r="BH134" s="18"/>
      <c r="BI134" s="18" t="str">
        <f t="shared" si="281"/>
        <v/>
      </c>
      <c r="BJ134" s="18" t="str">
        <f t="shared" si="282"/>
        <v/>
      </c>
      <c r="BK134" s="18" t="str">
        <f t="shared" si="282"/>
        <v/>
      </c>
      <c r="BL134" s="18" t="str">
        <f t="shared" si="282"/>
        <v/>
      </c>
      <c r="BM134" s="18" t="str">
        <f t="shared" si="282"/>
        <v/>
      </c>
      <c r="BN134" s="8"/>
      <c r="BO134" s="8"/>
      <c r="BP134" s="8"/>
      <c r="BQ134" s="8"/>
      <c r="BR134" s="8"/>
      <c r="BS134" s="8"/>
    </row>
    <row r="135" spans="1:71" ht="13.5" hidden="1" thickBot="1" x14ac:dyDescent="0.25">
      <c r="A135" s="8"/>
      <c r="B135" s="32"/>
      <c r="C135" s="33"/>
      <c r="D135" s="53"/>
      <c r="E135" s="34"/>
      <c r="F135" s="34"/>
      <c r="G135" s="34"/>
      <c r="H135" s="34">
        <f t="shared" si="243"/>
        <v>0</v>
      </c>
      <c r="I135" s="35">
        <f t="shared" si="244"/>
        <v>0</v>
      </c>
      <c r="J135" s="36"/>
      <c r="K135" s="18">
        <f t="shared" si="245"/>
        <v>0</v>
      </c>
      <c r="L135" s="35">
        <f>MAX(AD135:AH135)</f>
        <v>0</v>
      </c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8"/>
      <c r="AD135" s="6">
        <f t="shared" si="248"/>
        <v>0</v>
      </c>
      <c r="AE135" s="6">
        <f t="shared" si="249"/>
        <v>0</v>
      </c>
      <c r="AF135" s="6">
        <f t="shared" si="250"/>
        <v>0</v>
      </c>
      <c r="AG135" s="6">
        <f t="shared" si="251"/>
        <v>0</v>
      </c>
      <c r="AH135" s="6">
        <f t="shared" si="252"/>
        <v>0</v>
      </c>
      <c r="AI135" s="6">
        <f t="shared" si="253"/>
        <v>0</v>
      </c>
      <c r="AJ135" s="6">
        <f t="shared" si="254"/>
        <v>0</v>
      </c>
      <c r="AK135" s="6">
        <f t="shared" si="255"/>
        <v>0</v>
      </c>
      <c r="AL135" s="6">
        <f t="shared" si="256"/>
        <v>0</v>
      </c>
      <c r="AM135" s="6">
        <f t="shared" si="257"/>
        <v>0</v>
      </c>
      <c r="AN135" s="8"/>
      <c r="AO135" s="6" t="str">
        <f t="shared" si="200"/>
        <v/>
      </c>
      <c r="AP135" s="8"/>
      <c r="AQ135" s="6">
        <f>IF(H135&gt;0,LOOKUP(C135,'counts-girls'!A$1:A$16,'counts-girls'!C$1:C$16),0)</f>
        <v>0</v>
      </c>
      <c r="AR135" s="6">
        <f t="shared" si="258"/>
        <v>0</v>
      </c>
      <c r="AS135" s="6">
        <f t="shared" si="259"/>
        <v>0</v>
      </c>
      <c r="AT135" s="6">
        <f t="shared" si="260"/>
        <v>0</v>
      </c>
      <c r="AU135" s="6">
        <f t="shared" si="261"/>
        <v>0</v>
      </c>
      <c r="AV135" s="6">
        <f t="shared" si="262"/>
        <v>0</v>
      </c>
      <c r="AW135" s="8"/>
      <c r="AX135" s="18" t="str">
        <f t="shared" si="281"/>
        <v/>
      </c>
      <c r="AY135" s="18" t="str">
        <f t="shared" si="281"/>
        <v/>
      </c>
      <c r="AZ135" s="18" t="str">
        <f t="shared" si="281"/>
        <v/>
      </c>
      <c r="BA135" s="18" t="str">
        <f t="shared" si="281"/>
        <v/>
      </c>
      <c r="BB135" s="18" t="str">
        <f t="shared" si="281"/>
        <v/>
      </c>
      <c r="BC135" s="18" t="str">
        <f t="shared" si="281"/>
        <v/>
      </c>
      <c r="BD135" s="18" t="str">
        <f t="shared" si="281"/>
        <v/>
      </c>
      <c r="BE135" s="18"/>
      <c r="BF135" s="18"/>
      <c r="BG135" s="18"/>
      <c r="BH135" s="18"/>
      <c r="BI135" s="18" t="str">
        <f t="shared" si="281"/>
        <v/>
      </c>
      <c r="BJ135" s="18" t="str">
        <f t="shared" si="282"/>
        <v/>
      </c>
      <c r="BK135" s="18" t="str">
        <f t="shared" si="282"/>
        <v/>
      </c>
      <c r="BL135" s="18" t="str">
        <f t="shared" si="282"/>
        <v/>
      </c>
      <c r="BM135" s="18" t="str">
        <f t="shared" si="282"/>
        <v/>
      </c>
      <c r="BN135" s="8"/>
      <c r="BO135" s="8"/>
      <c r="BP135" s="8"/>
      <c r="BQ135" s="8"/>
      <c r="BR135" s="8"/>
      <c r="BS135" s="8"/>
    </row>
    <row r="136" spans="1:71" ht="13.5" thickBot="1" x14ac:dyDescent="0.25">
      <c r="A136" s="61" t="s">
        <v>34</v>
      </c>
      <c r="B136" s="37">
        <v>165</v>
      </c>
      <c r="C136" s="38" t="s">
        <v>9</v>
      </c>
      <c r="D136" s="52" t="s">
        <v>14</v>
      </c>
      <c r="E136" s="38" t="s">
        <v>16</v>
      </c>
      <c r="F136" s="38" t="s">
        <v>15</v>
      </c>
      <c r="G136" s="38" t="s">
        <v>17</v>
      </c>
      <c r="H136" s="38" t="s">
        <v>18</v>
      </c>
      <c r="I136" s="39" t="s">
        <v>19</v>
      </c>
      <c r="J136" s="40" t="s">
        <v>20</v>
      </c>
      <c r="K136" s="40" t="s">
        <v>21</v>
      </c>
      <c r="L136" s="40" t="s">
        <v>25</v>
      </c>
      <c r="M136" s="38" t="str">
        <f>M$7</f>
        <v>BE</v>
      </c>
      <c r="N136" s="38" t="str">
        <f t="shared" ref="N136:AB136" si="284">N$7</f>
        <v>BEN</v>
      </c>
      <c r="O136" s="38" t="str">
        <f t="shared" si="284"/>
        <v>BT</v>
      </c>
      <c r="P136" s="38" t="str">
        <f t="shared" si="284"/>
        <v>COL</v>
      </c>
      <c r="Q136" s="38" t="str">
        <f t="shared" si="284"/>
        <v>CC</v>
      </c>
      <c r="R136" s="38" t="str">
        <f t="shared" si="284"/>
        <v>CRT</v>
      </c>
      <c r="S136" s="38" t="str">
        <f t="shared" si="284"/>
        <v>ELK</v>
      </c>
      <c r="T136" s="38" t="str">
        <f t="shared" si="284"/>
        <v>GI</v>
      </c>
      <c r="U136" s="38" t="str">
        <f t="shared" si="284"/>
        <v>LEX</v>
      </c>
      <c r="V136" s="38" t="str">
        <f t="shared" si="284"/>
        <v>MC</v>
      </c>
      <c r="W136" s="38" t="str">
        <f t="shared" si="284"/>
        <v>NP</v>
      </c>
      <c r="X136" s="38" t="str">
        <f t="shared" si="284"/>
        <v>PLV</v>
      </c>
      <c r="Y136" s="38" t="str">
        <f t="shared" si="284"/>
        <v>SEW</v>
      </c>
      <c r="Z136" s="38" t="str">
        <f t="shared" si="284"/>
        <v>SKU</v>
      </c>
      <c r="AA136" s="38" t="str">
        <f t="shared" si="284"/>
        <v>STP</v>
      </c>
      <c r="AB136" s="38" t="str">
        <f t="shared" si="284"/>
        <v>Z-O</v>
      </c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6" t="str">
        <f t="shared" si="200"/>
        <v/>
      </c>
      <c r="AP136" s="8"/>
      <c r="AQ136" s="6"/>
      <c r="AR136" s="8"/>
      <c r="AS136" s="8"/>
      <c r="AT136" s="8"/>
      <c r="AU136" s="8"/>
      <c r="AV136" s="8"/>
      <c r="AW136" s="8"/>
      <c r="AX136" s="31" t="str">
        <f>M$7</f>
        <v>BE</v>
      </c>
      <c r="AY136" s="31" t="str">
        <f t="shared" ref="AY136" si="285">N$7</f>
        <v>BEN</v>
      </c>
      <c r="AZ136" s="31" t="str">
        <f t="shared" ref="AZ136" si="286">O$7</f>
        <v>BT</v>
      </c>
      <c r="BA136" s="31" t="str">
        <f t="shared" ref="BA136" si="287">P$7</f>
        <v>COL</v>
      </c>
      <c r="BB136" s="31" t="str">
        <f t="shared" ref="BB136" si="288">Q$7</f>
        <v>CC</v>
      </c>
      <c r="BC136" s="31" t="str">
        <f t="shared" ref="BC136" si="289">R$7</f>
        <v>CRT</v>
      </c>
      <c r="BD136" s="31" t="str">
        <f t="shared" ref="BD136" si="290">S$7</f>
        <v>ELK</v>
      </c>
      <c r="BE136" s="31" t="str">
        <f t="shared" ref="BE136" si="291">T$7</f>
        <v>GI</v>
      </c>
      <c r="BF136" s="31" t="str">
        <f t="shared" ref="BF136" si="292">U$7</f>
        <v>LEX</v>
      </c>
      <c r="BG136" s="31" t="str">
        <f t="shared" ref="BG136" si="293">V$7</f>
        <v>MC</v>
      </c>
      <c r="BH136" s="31" t="str">
        <f t="shared" ref="BH136" si="294">W$7</f>
        <v>NP</v>
      </c>
      <c r="BI136" s="31" t="str">
        <f t="shared" ref="BI136" si="295">X$7</f>
        <v>PLV</v>
      </c>
      <c r="BJ136" s="31" t="str">
        <f t="shared" ref="BJ136" si="296">Y$7</f>
        <v>SEW</v>
      </c>
      <c r="BK136" s="31" t="str">
        <f t="shared" ref="BK136" si="297">Z$7</f>
        <v>SKU</v>
      </c>
      <c r="BL136" s="31" t="str">
        <f t="shared" ref="BL136" si="298">AA$7</f>
        <v>STP</v>
      </c>
      <c r="BM136" s="31" t="str">
        <f t="shared" ref="BM136" si="299">AB$7</f>
        <v>Z-O</v>
      </c>
      <c r="BN136" s="8"/>
      <c r="BO136" s="8"/>
      <c r="BP136" s="8"/>
      <c r="BQ136" s="8"/>
      <c r="BR136" s="8"/>
      <c r="BS136" s="8"/>
    </row>
    <row r="137" spans="1:71" x14ac:dyDescent="0.2">
      <c r="A137" s="44"/>
      <c r="B137" s="32" t="s">
        <v>299</v>
      </c>
      <c r="C137" s="33" t="s">
        <v>288</v>
      </c>
      <c r="D137" s="53">
        <v>156.5</v>
      </c>
      <c r="E137" s="34">
        <v>185</v>
      </c>
      <c r="F137" s="34">
        <v>110</v>
      </c>
      <c r="G137" s="34">
        <v>225</v>
      </c>
      <c r="H137" s="34">
        <f>SUM(E137:G137)</f>
        <v>520</v>
      </c>
      <c r="I137" s="35">
        <f t="shared" ref="I137:I157" si="300">IF(H137&gt;0,LOOKUP(D137,$B$232:$B$504,$C$232:$C$504),0)*H137</f>
        <v>391.04</v>
      </c>
      <c r="J137" s="18">
        <f>IF(H137&gt;=0,LARGE($H$137:$H$157,1),0)</f>
        <v>870</v>
      </c>
      <c r="K137" s="18">
        <f>MAX(AI137:AM137)</f>
        <v>5</v>
      </c>
      <c r="L137" s="35">
        <f t="shared" ref="L137:L161" si="301">MAX(AD137:AH137)</f>
        <v>1</v>
      </c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8"/>
      <c r="AD137" s="6">
        <f>IF(H137&gt;0,IF(H137&gt;=$J$141,1,AE137),0)</f>
        <v>1</v>
      </c>
      <c r="AE137" s="6">
        <f>IF(H137&gt;0,IF(H137&gt;=$J$140,2,AF137),0)</f>
        <v>0</v>
      </c>
      <c r="AF137" s="6">
        <f>IF(H137&gt;0,IF(H137&gt;=$J$139,3,AG137),0)</f>
        <v>0</v>
      </c>
      <c r="AG137" s="6">
        <f>IF(H137&gt;0,IF(H137&gt;=$J$138,5,AH137),0)</f>
        <v>0</v>
      </c>
      <c r="AH137" s="6">
        <f>IF(H137&gt;0,IF(H137&gt;=$J$137,7,0),0)</f>
        <v>0</v>
      </c>
      <c r="AI137" s="6">
        <f>IF(L137=7,1,AJ137)</f>
        <v>5</v>
      </c>
      <c r="AJ137" s="6">
        <f>IF(L137=5,2,AK137)</f>
        <v>5</v>
      </c>
      <c r="AK137" s="6">
        <f>IF(L137=3,3,AL137)</f>
        <v>5</v>
      </c>
      <c r="AL137" s="6">
        <f>IF(L137=2,4,AM137)</f>
        <v>5</v>
      </c>
      <c r="AM137" s="6">
        <f>IF(L137=1,5,0)</f>
        <v>5</v>
      </c>
      <c r="AN137" s="8"/>
      <c r="AO137" s="6" t="str">
        <f t="shared" si="200"/>
        <v/>
      </c>
      <c r="AP137" s="6">
        <f>J137</f>
        <v>870</v>
      </c>
      <c r="AQ137" s="6" t="str">
        <f>IF(H137&gt;0,LOOKUP(C137,'counts-girls'!A$1:A$16,'counts-girls'!C$1:C$16),0)</f>
        <v>COL</v>
      </c>
      <c r="AR137" s="6">
        <f>IF($A137="*",IF($H137&gt;0,IF($H137&gt;=$AP$141,1,AS137),0),0)</f>
        <v>0</v>
      </c>
      <c r="AS137" s="6">
        <f>IF($A137="*",IF($H137&gt;0,IF($H137&gt;=$AP$140,2,AT137),0),0)</f>
        <v>0</v>
      </c>
      <c r="AT137" s="6">
        <f>IF($A137="*",IF($H137&gt;0,IF($H137&gt;=$AP$139,3,AU137),0),0)</f>
        <v>0</v>
      </c>
      <c r="AU137" s="6">
        <f>IF($A137="*",IF($H137&gt;0,IF($H137&gt;=$AP$138,5,AV137),0),0)</f>
        <v>0</v>
      </c>
      <c r="AV137" s="6">
        <f>IF($A137="*",IF($H137&gt;0,IF($H137&gt;=$AP$137,7,0),0),0)</f>
        <v>0</v>
      </c>
      <c r="AW137" s="8"/>
      <c r="AX137" s="18" t="str">
        <f t="shared" ref="AX137:BM157" si="302">IF($AQ137=AX$7,MAX($AR137:$AV137),"")</f>
        <v/>
      </c>
      <c r="AY137" s="18" t="str">
        <f t="shared" si="302"/>
        <v/>
      </c>
      <c r="AZ137" s="18" t="str">
        <f t="shared" si="302"/>
        <v/>
      </c>
      <c r="BA137" s="18">
        <f t="shared" si="302"/>
        <v>0</v>
      </c>
      <c r="BB137" s="18" t="str">
        <f t="shared" si="302"/>
        <v/>
      </c>
      <c r="BC137" s="18" t="str">
        <f t="shared" si="302"/>
        <v/>
      </c>
      <c r="BD137" s="18" t="str">
        <f t="shared" si="302"/>
        <v/>
      </c>
      <c r="BE137" s="18" t="str">
        <f t="shared" si="302"/>
        <v/>
      </c>
      <c r="BF137" s="18" t="str">
        <f t="shared" si="302"/>
        <v/>
      </c>
      <c r="BG137" s="18" t="str">
        <f t="shared" si="302"/>
        <v/>
      </c>
      <c r="BH137" s="18" t="str">
        <f t="shared" si="302"/>
        <v/>
      </c>
      <c r="BI137" s="18" t="str">
        <f t="shared" si="302"/>
        <v/>
      </c>
      <c r="BJ137" s="18" t="str">
        <f t="shared" si="302"/>
        <v/>
      </c>
      <c r="BK137" s="18" t="str">
        <f t="shared" si="302"/>
        <v/>
      </c>
      <c r="BL137" s="18" t="str">
        <f t="shared" si="302"/>
        <v/>
      </c>
      <c r="BM137" s="18" t="str">
        <f t="shared" si="302"/>
        <v/>
      </c>
      <c r="BN137" s="8"/>
      <c r="BO137" s="8"/>
      <c r="BP137" s="8"/>
      <c r="BQ137" s="8"/>
      <c r="BR137" s="8"/>
      <c r="BS137" s="8"/>
    </row>
    <row r="138" spans="1:71" x14ac:dyDescent="0.2">
      <c r="A138" s="44"/>
      <c r="B138" s="32" t="s">
        <v>300</v>
      </c>
      <c r="C138" s="33" t="s">
        <v>288</v>
      </c>
      <c r="D138" s="53">
        <v>157</v>
      </c>
      <c r="E138" s="34">
        <v>165</v>
      </c>
      <c r="F138" s="34">
        <v>90</v>
      </c>
      <c r="G138" s="34">
        <v>250</v>
      </c>
      <c r="H138" s="34">
        <f t="shared" ref="H138:H157" si="303">SUM(E138:G138)</f>
        <v>505</v>
      </c>
      <c r="I138" s="35">
        <f t="shared" si="300"/>
        <v>378.245</v>
      </c>
      <c r="J138" s="18">
        <f>IF(H138&gt;=0,LARGE($H$137:$H$157,2),0)</f>
        <v>625</v>
      </c>
      <c r="K138" s="18">
        <f t="shared" ref="K138:K157" si="304">MAX(AI138:AM138)</f>
        <v>0</v>
      </c>
      <c r="L138" s="35">
        <f t="shared" si="301"/>
        <v>0</v>
      </c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8"/>
      <c r="AD138" s="6">
        <f t="shared" ref="AD138:AD157" si="305">IF(H138&gt;0,IF(H138&gt;=$J$141,1,AE138),0)</f>
        <v>0</v>
      </c>
      <c r="AE138" s="6">
        <f t="shared" ref="AE138:AE157" si="306">IF(H138&gt;0,IF(H138&gt;=$J$140,2,AF138),0)</f>
        <v>0</v>
      </c>
      <c r="AF138" s="6">
        <f t="shared" ref="AF138:AF157" si="307">IF(H138&gt;0,IF(H138&gt;=$J$139,3,AG138),0)</f>
        <v>0</v>
      </c>
      <c r="AG138" s="6">
        <f t="shared" ref="AG138:AG157" si="308">IF(H138&gt;0,IF(H138&gt;=$J$138,5,AH138),0)</f>
        <v>0</v>
      </c>
      <c r="AH138" s="6">
        <f t="shared" ref="AH138:AH157" si="309">IF(H138&gt;0,IF(H138&gt;=$J$137,7,0),0)</f>
        <v>0</v>
      </c>
      <c r="AI138" s="6">
        <f t="shared" ref="AI138:AI157" si="310">IF(L138=7,1,AJ138)</f>
        <v>0</v>
      </c>
      <c r="AJ138" s="6">
        <f t="shared" ref="AJ138:AJ157" si="311">IF(L138=5,2,AK138)</f>
        <v>0</v>
      </c>
      <c r="AK138" s="6">
        <f t="shared" ref="AK138:AK157" si="312">IF(L138=3,3,AL138)</f>
        <v>0</v>
      </c>
      <c r="AL138" s="6">
        <f t="shared" ref="AL138:AL157" si="313">IF(L138=2,4,AM138)</f>
        <v>0</v>
      </c>
      <c r="AM138" s="6">
        <f t="shared" ref="AM138:AM157" si="314">IF(L138=1,5,0)</f>
        <v>0</v>
      </c>
      <c r="AN138" s="8"/>
      <c r="AO138" s="6" t="str">
        <f t="shared" si="200"/>
        <v/>
      </c>
      <c r="AP138" s="6">
        <f>J138</f>
        <v>625</v>
      </c>
      <c r="AQ138" s="6" t="str">
        <f>IF(H138&gt;0,LOOKUP(C138,'counts-girls'!A$1:A$16,'counts-girls'!C$1:C$16),0)</f>
        <v>COL</v>
      </c>
      <c r="AR138" s="6">
        <f t="shared" ref="AR138:AR157" si="315">IF($A138="*",IF($H138&gt;0,IF($H138&gt;=$AP$141,1,AS138),0),0)</f>
        <v>0</v>
      </c>
      <c r="AS138" s="6">
        <f t="shared" ref="AS138:AS157" si="316">IF($A138="*",IF($H138&gt;0,IF($H138&gt;=$AP$140,2,AT138),0),0)</f>
        <v>0</v>
      </c>
      <c r="AT138" s="6">
        <f t="shared" ref="AT138:AT157" si="317">IF($A138="*",IF($H138&gt;0,IF($H138&gt;=$AP$139,3,AU138),0),0)</f>
        <v>0</v>
      </c>
      <c r="AU138" s="6">
        <f t="shared" ref="AU138:AU157" si="318">IF($A138="*",IF($H138&gt;0,IF($H138&gt;=$AP$138,5,AV138),0),0)</f>
        <v>0</v>
      </c>
      <c r="AV138" s="6">
        <f t="shared" ref="AV138:AV157" si="319">IF($A138="*",IF($H138&gt;0,IF($H138&gt;=$AP$137,7,0),0),0)</f>
        <v>0</v>
      </c>
      <c r="AW138" s="8"/>
      <c r="AX138" s="18" t="str">
        <f t="shared" si="302"/>
        <v/>
      </c>
      <c r="AY138" s="18" t="str">
        <f t="shared" si="302"/>
        <v/>
      </c>
      <c r="AZ138" s="18" t="str">
        <f t="shared" si="302"/>
        <v/>
      </c>
      <c r="BA138" s="18">
        <f t="shared" si="302"/>
        <v>0</v>
      </c>
      <c r="BB138" s="18" t="str">
        <f t="shared" si="302"/>
        <v/>
      </c>
      <c r="BC138" s="18" t="str">
        <f t="shared" si="302"/>
        <v/>
      </c>
      <c r="BD138" s="18" t="str">
        <f t="shared" si="302"/>
        <v/>
      </c>
      <c r="BE138" s="18" t="str">
        <f t="shared" si="302"/>
        <v/>
      </c>
      <c r="BF138" s="18" t="str">
        <f t="shared" si="302"/>
        <v/>
      </c>
      <c r="BG138" s="18" t="str">
        <f t="shared" si="302"/>
        <v/>
      </c>
      <c r="BH138" s="18" t="str">
        <f t="shared" si="302"/>
        <v/>
      </c>
      <c r="BI138" s="18" t="str">
        <f t="shared" si="302"/>
        <v/>
      </c>
      <c r="BJ138" s="18" t="str">
        <f t="shared" si="302"/>
        <v/>
      </c>
      <c r="BK138" s="18" t="str">
        <f t="shared" si="302"/>
        <v/>
      </c>
      <c r="BL138" s="18" t="str">
        <f t="shared" si="302"/>
        <v/>
      </c>
      <c r="BM138" s="18" t="str">
        <f t="shared" si="302"/>
        <v/>
      </c>
      <c r="BN138" s="8"/>
      <c r="BO138" s="8"/>
      <c r="BP138" s="8"/>
      <c r="BQ138" s="8"/>
      <c r="BR138" s="8"/>
      <c r="BS138" s="8"/>
    </row>
    <row r="139" spans="1:71" x14ac:dyDescent="0.2">
      <c r="A139" s="8" t="s">
        <v>196</v>
      </c>
      <c r="B139" s="32" t="s">
        <v>306</v>
      </c>
      <c r="C139" s="33" t="s">
        <v>66</v>
      </c>
      <c r="D139" s="53">
        <v>158.30000000000001</v>
      </c>
      <c r="E139" s="34">
        <v>225</v>
      </c>
      <c r="F139" s="34">
        <v>100</v>
      </c>
      <c r="G139" s="34">
        <v>250</v>
      </c>
      <c r="H139" s="34">
        <f t="shared" si="303"/>
        <v>575</v>
      </c>
      <c r="I139" s="35">
        <f t="shared" si="300"/>
        <v>428.54749999999996</v>
      </c>
      <c r="J139" s="18">
        <f>IF(H139&gt;=0,LARGE($H$137:$H$157,3),0)</f>
        <v>610</v>
      </c>
      <c r="K139" s="18">
        <f t="shared" si="304"/>
        <v>4</v>
      </c>
      <c r="L139" s="35">
        <f t="shared" si="301"/>
        <v>2</v>
      </c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8"/>
      <c r="AD139" s="6">
        <f t="shared" si="305"/>
        <v>1</v>
      </c>
      <c r="AE139" s="6">
        <f t="shared" si="306"/>
        <v>2</v>
      </c>
      <c r="AF139" s="6">
        <f t="shared" si="307"/>
        <v>0</v>
      </c>
      <c r="AG139" s="6">
        <f t="shared" si="308"/>
        <v>0</v>
      </c>
      <c r="AH139" s="6">
        <f t="shared" si="309"/>
        <v>0</v>
      </c>
      <c r="AI139" s="6">
        <f t="shared" si="310"/>
        <v>4</v>
      </c>
      <c r="AJ139" s="6">
        <f t="shared" si="311"/>
        <v>4</v>
      </c>
      <c r="AK139" s="6">
        <f t="shared" si="312"/>
        <v>4</v>
      </c>
      <c r="AL139" s="6">
        <f t="shared" si="313"/>
        <v>4</v>
      </c>
      <c r="AM139" s="6">
        <f t="shared" si="314"/>
        <v>0</v>
      </c>
      <c r="AN139" s="8"/>
      <c r="AO139" s="6">
        <f t="shared" si="200"/>
        <v>575</v>
      </c>
      <c r="AP139" s="6">
        <f>J139</f>
        <v>610</v>
      </c>
      <c r="AQ139" s="6" t="str">
        <f>IF(H139&gt;0,LOOKUP(C139,'counts-girls'!A$1:A$16,'counts-girls'!C$1:C$16),0)</f>
        <v>CRT</v>
      </c>
      <c r="AR139" s="6">
        <f t="shared" si="315"/>
        <v>1</v>
      </c>
      <c r="AS139" s="6">
        <f t="shared" si="316"/>
        <v>2</v>
      </c>
      <c r="AT139" s="6">
        <f t="shared" si="317"/>
        <v>0</v>
      </c>
      <c r="AU139" s="6">
        <f t="shared" si="318"/>
        <v>0</v>
      </c>
      <c r="AV139" s="6">
        <f t="shared" si="319"/>
        <v>0</v>
      </c>
      <c r="AW139" s="8"/>
      <c r="AX139" s="18" t="str">
        <f t="shared" si="302"/>
        <v/>
      </c>
      <c r="AY139" s="18" t="str">
        <f t="shared" si="302"/>
        <v/>
      </c>
      <c r="AZ139" s="18" t="str">
        <f t="shared" si="302"/>
        <v/>
      </c>
      <c r="BA139" s="18" t="str">
        <f t="shared" si="302"/>
        <v/>
      </c>
      <c r="BB139" s="18" t="str">
        <f t="shared" si="302"/>
        <v/>
      </c>
      <c r="BC139" s="18">
        <f t="shared" si="302"/>
        <v>2</v>
      </c>
      <c r="BD139" s="18" t="str">
        <f t="shared" si="302"/>
        <v/>
      </c>
      <c r="BE139" s="18" t="str">
        <f t="shared" si="302"/>
        <v/>
      </c>
      <c r="BF139" s="18" t="str">
        <f t="shared" si="302"/>
        <v/>
      </c>
      <c r="BG139" s="18" t="str">
        <f t="shared" si="302"/>
        <v/>
      </c>
      <c r="BH139" s="18" t="str">
        <f t="shared" si="302"/>
        <v/>
      </c>
      <c r="BI139" s="18" t="str">
        <f t="shared" si="302"/>
        <v/>
      </c>
      <c r="BJ139" s="18" t="str">
        <f t="shared" si="302"/>
        <v/>
      </c>
      <c r="BK139" s="18" t="str">
        <f t="shared" si="302"/>
        <v/>
      </c>
      <c r="BL139" s="18" t="str">
        <f t="shared" si="302"/>
        <v/>
      </c>
      <c r="BM139" s="18" t="str">
        <f t="shared" si="302"/>
        <v/>
      </c>
      <c r="BN139" s="8"/>
      <c r="BO139" s="8"/>
      <c r="BP139" s="8"/>
      <c r="BQ139" s="8"/>
      <c r="BR139" s="8"/>
      <c r="BS139" s="8"/>
    </row>
    <row r="140" spans="1:71" x14ac:dyDescent="0.2">
      <c r="A140" s="44"/>
      <c r="B140" s="32" t="s">
        <v>104</v>
      </c>
      <c r="C140" s="33" t="s">
        <v>45</v>
      </c>
      <c r="D140" s="53">
        <v>160.4</v>
      </c>
      <c r="E140" s="34">
        <v>155</v>
      </c>
      <c r="F140" s="34">
        <v>80</v>
      </c>
      <c r="G140" s="34">
        <v>210</v>
      </c>
      <c r="H140" s="34">
        <f t="shared" si="303"/>
        <v>445</v>
      </c>
      <c r="I140" s="35">
        <f t="shared" si="300"/>
        <v>328.72149999999999</v>
      </c>
      <c r="J140" s="18">
        <f>IF(H140&gt;=0,LARGE($H$137:$H$157,4),0)</f>
        <v>575</v>
      </c>
      <c r="K140" s="18">
        <f t="shared" si="304"/>
        <v>0</v>
      </c>
      <c r="L140" s="35">
        <f t="shared" si="301"/>
        <v>0</v>
      </c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8"/>
      <c r="AD140" s="6">
        <f t="shared" si="305"/>
        <v>0</v>
      </c>
      <c r="AE140" s="6">
        <f t="shared" si="306"/>
        <v>0</v>
      </c>
      <c r="AF140" s="6">
        <f t="shared" si="307"/>
        <v>0</v>
      </c>
      <c r="AG140" s="6">
        <f t="shared" si="308"/>
        <v>0</v>
      </c>
      <c r="AH140" s="6">
        <f t="shared" si="309"/>
        <v>0</v>
      </c>
      <c r="AI140" s="6">
        <f t="shared" si="310"/>
        <v>0</v>
      </c>
      <c r="AJ140" s="6">
        <f t="shared" si="311"/>
        <v>0</v>
      </c>
      <c r="AK140" s="6">
        <f t="shared" si="312"/>
        <v>0</v>
      </c>
      <c r="AL140" s="6">
        <f t="shared" si="313"/>
        <v>0</v>
      </c>
      <c r="AM140" s="6">
        <f t="shared" si="314"/>
        <v>0</v>
      </c>
      <c r="AN140" s="8"/>
      <c r="AO140" s="6" t="str">
        <f t="shared" si="200"/>
        <v/>
      </c>
      <c r="AP140" s="6">
        <f>J140</f>
        <v>575</v>
      </c>
      <c r="AQ140" s="6" t="str">
        <f>IF(H140&gt;0,LOOKUP(C140,'counts-girls'!A$1:A$16,'counts-girls'!C$1:C$16),0)</f>
        <v>LEX</v>
      </c>
      <c r="AR140" s="6">
        <f t="shared" si="315"/>
        <v>0</v>
      </c>
      <c r="AS140" s="6">
        <f t="shared" si="316"/>
        <v>0</v>
      </c>
      <c r="AT140" s="6">
        <f t="shared" si="317"/>
        <v>0</v>
      </c>
      <c r="AU140" s="6">
        <f t="shared" si="318"/>
        <v>0</v>
      </c>
      <c r="AV140" s="6">
        <f t="shared" si="319"/>
        <v>0</v>
      </c>
      <c r="AW140" s="8"/>
      <c r="AX140" s="18" t="str">
        <f t="shared" si="302"/>
        <v/>
      </c>
      <c r="AY140" s="18" t="str">
        <f t="shared" si="302"/>
        <v/>
      </c>
      <c r="AZ140" s="18" t="str">
        <f t="shared" si="302"/>
        <v/>
      </c>
      <c r="BA140" s="18" t="str">
        <f t="shared" si="302"/>
        <v/>
      </c>
      <c r="BB140" s="18" t="str">
        <f t="shared" si="302"/>
        <v/>
      </c>
      <c r="BC140" s="18" t="str">
        <f t="shared" si="302"/>
        <v/>
      </c>
      <c r="BD140" s="18" t="str">
        <f t="shared" si="302"/>
        <v/>
      </c>
      <c r="BE140" s="18" t="str">
        <f t="shared" si="302"/>
        <v/>
      </c>
      <c r="BF140" s="18">
        <f t="shared" si="302"/>
        <v>0</v>
      </c>
      <c r="BG140" s="18" t="str">
        <f t="shared" si="302"/>
        <v/>
      </c>
      <c r="BH140" s="18" t="str">
        <f t="shared" si="302"/>
        <v/>
      </c>
      <c r="BI140" s="18" t="str">
        <f t="shared" si="302"/>
        <v/>
      </c>
      <c r="BJ140" s="18" t="str">
        <f t="shared" si="302"/>
        <v/>
      </c>
      <c r="BK140" s="18" t="str">
        <f t="shared" si="302"/>
        <v/>
      </c>
      <c r="BL140" s="18" t="str">
        <f t="shared" si="302"/>
        <v/>
      </c>
      <c r="BM140" s="18" t="str">
        <f t="shared" si="302"/>
        <v/>
      </c>
      <c r="BN140" s="8"/>
      <c r="BO140" s="8"/>
      <c r="BP140" s="8"/>
      <c r="BQ140" s="8"/>
      <c r="BR140" s="8"/>
      <c r="BS140" s="8"/>
    </row>
    <row r="141" spans="1:71" x14ac:dyDescent="0.2">
      <c r="A141" s="8" t="s">
        <v>196</v>
      </c>
      <c r="B141" s="32" t="s">
        <v>324</v>
      </c>
      <c r="C141" s="33" t="s">
        <v>57</v>
      </c>
      <c r="D141" s="53">
        <v>161</v>
      </c>
      <c r="E141" s="34">
        <v>185</v>
      </c>
      <c r="F141" s="34">
        <v>135</v>
      </c>
      <c r="G141" s="34">
        <v>290</v>
      </c>
      <c r="H141" s="34">
        <f t="shared" si="303"/>
        <v>610</v>
      </c>
      <c r="I141" s="35">
        <f t="shared" si="300"/>
        <v>448.83800000000002</v>
      </c>
      <c r="J141" s="18">
        <f>IF(H141&gt;=0,LARGE($H$137:$H$157,5),0)</f>
        <v>520</v>
      </c>
      <c r="K141" s="18">
        <f t="shared" si="304"/>
        <v>3</v>
      </c>
      <c r="L141" s="35">
        <f t="shared" si="301"/>
        <v>3</v>
      </c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8"/>
      <c r="AD141" s="6">
        <f t="shared" si="305"/>
        <v>1</v>
      </c>
      <c r="AE141" s="6">
        <f t="shared" si="306"/>
        <v>2</v>
      </c>
      <c r="AF141" s="6">
        <f t="shared" si="307"/>
        <v>3</v>
      </c>
      <c r="AG141" s="6">
        <f t="shared" si="308"/>
        <v>0</v>
      </c>
      <c r="AH141" s="6">
        <f t="shared" si="309"/>
        <v>0</v>
      </c>
      <c r="AI141" s="6">
        <f t="shared" si="310"/>
        <v>3</v>
      </c>
      <c r="AJ141" s="6">
        <f t="shared" si="311"/>
        <v>3</v>
      </c>
      <c r="AK141" s="6">
        <f t="shared" si="312"/>
        <v>3</v>
      </c>
      <c r="AL141" s="6">
        <f t="shared" si="313"/>
        <v>0</v>
      </c>
      <c r="AM141" s="6">
        <f t="shared" si="314"/>
        <v>0</v>
      </c>
      <c r="AN141" s="8"/>
      <c r="AO141" s="6">
        <f t="shared" si="200"/>
        <v>610</v>
      </c>
      <c r="AP141" s="6">
        <f>J141</f>
        <v>520</v>
      </c>
      <c r="AQ141" s="6" t="str">
        <f>IF(H141&gt;0,LOOKUP(C141,'counts-girls'!A$1:A$16,'counts-girls'!C$1:C$16),0)</f>
        <v>NP</v>
      </c>
      <c r="AR141" s="6">
        <f t="shared" si="315"/>
        <v>1</v>
      </c>
      <c r="AS141" s="6">
        <f t="shared" si="316"/>
        <v>2</v>
      </c>
      <c r="AT141" s="6">
        <f t="shared" si="317"/>
        <v>3</v>
      </c>
      <c r="AU141" s="6">
        <f t="shared" si="318"/>
        <v>0</v>
      </c>
      <c r="AV141" s="6">
        <f t="shared" si="319"/>
        <v>0</v>
      </c>
      <c r="AW141" s="8"/>
      <c r="AX141" s="18" t="str">
        <f t="shared" si="302"/>
        <v/>
      </c>
      <c r="AY141" s="18" t="str">
        <f t="shared" si="302"/>
        <v/>
      </c>
      <c r="AZ141" s="18" t="str">
        <f t="shared" si="302"/>
        <v/>
      </c>
      <c r="BA141" s="18" t="str">
        <f t="shared" si="302"/>
        <v/>
      </c>
      <c r="BB141" s="18" t="str">
        <f t="shared" si="302"/>
        <v/>
      </c>
      <c r="BC141" s="18" t="str">
        <f t="shared" si="302"/>
        <v/>
      </c>
      <c r="BD141" s="18" t="str">
        <f t="shared" si="302"/>
        <v/>
      </c>
      <c r="BE141" s="18" t="str">
        <f t="shared" si="302"/>
        <v/>
      </c>
      <c r="BF141" s="18" t="str">
        <f t="shared" si="302"/>
        <v/>
      </c>
      <c r="BG141" s="18" t="str">
        <f t="shared" si="302"/>
        <v/>
      </c>
      <c r="BH141" s="18">
        <f t="shared" si="302"/>
        <v>3</v>
      </c>
      <c r="BI141" s="18" t="str">
        <f t="shared" si="302"/>
        <v/>
      </c>
      <c r="BJ141" s="18" t="str">
        <f t="shared" si="302"/>
        <v/>
      </c>
      <c r="BK141" s="18" t="str">
        <f t="shared" si="302"/>
        <v/>
      </c>
      <c r="BL141" s="18" t="str">
        <f t="shared" si="302"/>
        <v/>
      </c>
      <c r="BM141" s="18" t="str">
        <f t="shared" si="302"/>
        <v/>
      </c>
      <c r="BN141" s="8"/>
      <c r="BO141" s="8"/>
      <c r="BP141" s="8"/>
      <c r="BQ141" s="8"/>
      <c r="BR141" s="8"/>
      <c r="BS141" s="8"/>
    </row>
    <row r="142" spans="1:71" x14ac:dyDescent="0.2">
      <c r="A142" s="44" t="s">
        <v>196</v>
      </c>
      <c r="B142" s="32" t="s">
        <v>192</v>
      </c>
      <c r="C142" s="33" t="s">
        <v>110</v>
      </c>
      <c r="D142" s="53">
        <v>163.1</v>
      </c>
      <c r="E142" s="34">
        <v>335</v>
      </c>
      <c r="F142" s="34">
        <v>170</v>
      </c>
      <c r="G142" s="34">
        <v>365</v>
      </c>
      <c r="H142" s="34">
        <f t="shared" si="303"/>
        <v>870</v>
      </c>
      <c r="I142" s="35">
        <f t="shared" si="300"/>
        <v>634.49099999999999</v>
      </c>
      <c r="J142" s="36"/>
      <c r="K142" s="18">
        <f t="shared" si="304"/>
        <v>1</v>
      </c>
      <c r="L142" s="35">
        <f t="shared" si="301"/>
        <v>7</v>
      </c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8"/>
      <c r="AD142" s="6">
        <f t="shared" si="305"/>
        <v>1</v>
      </c>
      <c r="AE142" s="6">
        <f t="shared" si="306"/>
        <v>2</v>
      </c>
      <c r="AF142" s="6">
        <f t="shared" si="307"/>
        <v>3</v>
      </c>
      <c r="AG142" s="6">
        <f t="shared" si="308"/>
        <v>5</v>
      </c>
      <c r="AH142" s="6">
        <f t="shared" si="309"/>
        <v>7</v>
      </c>
      <c r="AI142" s="6">
        <f t="shared" si="310"/>
        <v>1</v>
      </c>
      <c r="AJ142" s="6">
        <f t="shared" si="311"/>
        <v>0</v>
      </c>
      <c r="AK142" s="6">
        <f t="shared" si="312"/>
        <v>0</v>
      </c>
      <c r="AL142" s="6">
        <f t="shared" si="313"/>
        <v>0</v>
      </c>
      <c r="AM142" s="6">
        <f t="shared" si="314"/>
        <v>0</v>
      </c>
      <c r="AN142" s="8"/>
      <c r="AO142" s="6">
        <f t="shared" si="200"/>
        <v>870</v>
      </c>
      <c r="AP142" s="8"/>
      <c r="AQ142" s="6" t="str">
        <f>IF(H142&gt;0,LOOKUP(C142,'counts-girls'!A$1:A$16,'counts-girls'!C$1:C$16),0)</f>
        <v>ELK</v>
      </c>
      <c r="AR142" s="6">
        <f t="shared" si="315"/>
        <v>1</v>
      </c>
      <c r="AS142" s="6">
        <f t="shared" si="316"/>
        <v>2</v>
      </c>
      <c r="AT142" s="6">
        <f t="shared" si="317"/>
        <v>3</v>
      </c>
      <c r="AU142" s="6">
        <f t="shared" si="318"/>
        <v>5</v>
      </c>
      <c r="AV142" s="6">
        <f t="shared" si="319"/>
        <v>7</v>
      </c>
      <c r="AW142" s="8"/>
      <c r="AX142" s="18" t="str">
        <f t="shared" si="302"/>
        <v/>
      </c>
      <c r="AY142" s="18" t="str">
        <f t="shared" si="302"/>
        <v/>
      </c>
      <c r="AZ142" s="18" t="str">
        <f t="shared" si="302"/>
        <v/>
      </c>
      <c r="BA142" s="18" t="str">
        <f t="shared" si="302"/>
        <v/>
      </c>
      <c r="BB142" s="18" t="str">
        <f t="shared" si="302"/>
        <v/>
      </c>
      <c r="BC142" s="18" t="str">
        <f t="shared" si="302"/>
        <v/>
      </c>
      <c r="BD142" s="18">
        <f t="shared" si="302"/>
        <v>7</v>
      </c>
      <c r="BE142" s="18" t="str">
        <f t="shared" si="302"/>
        <v/>
      </c>
      <c r="BF142" s="18" t="str">
        <f t="shared" si="302"/>
        <v/>
      </c>
      <c r="BG142" s="18" t="str">
        <f t="shared" si="302"/>
        <v/>
      </c>
      <c r="BH142" s="18" t="str">
        <f t="shared" si="302"/>
        <v/>
      </c>
      <c r="BI142" s="18" t="str">
        <f t="shared" si="302"/>
        <v/>
      </c>
      <c r="BJ142" s="18" t="str">
        <f t="shared" si="302"/>
        <v/>
      </c>
      <c r="BK142" s="18" t="str">
        <f t="shared" si="302"/>
        <v/>
      </c>
      <c r="BL142" s="18" t="str">
        <f t="shared" si="302"/>
        <v/>
      </c>
      <c r="BM142" s="18" t="str">
        <f t="shared" si="302"/>
        <v/>
      </c>
      <c r="BN142" s="8"/>
      <c r="BO142" s="8"/>
      <c r="BP142" s="8"/>
      <c r="BQ142" s="8"/>
      <c r="BR142" s="8"/>
      <c r="BS142" s="8"/>
    </row>
    <row r="143" spans="1:71" ht="13.5" thickBot="1" x14ac:dyDescent="0.25">
      <c r="A143" s="44" t="s">
        <v>196</v>
      </c>
      <c r="B143" s="32" t="s">
        <v>301</v>
      </c>
      <c r="C143" s="33" t="s">
        <v>288</v>
      </c>
      <c r="D143" s="53">
        <v>164.5</v>
      </c>
      <c r="E143" s="34">
        <v>220</v>
      </c>
      <c r="F143" s="34">
        <v>125</v>
      </c>
      <c r="G143" s="34">
        <v>280</v>
      </c>
      <c r="H143" s="34">
        <f t="shared" si="303"/>
        <v>625</v>
      </c>
      <c r="I143" s="35">
        <f t="shared" si="300"/>
        <v>453.625</v>
      </c>
      <c r="J143" s="36"/>
      <c r="K143" s="18">
        <f t="shared" si="304"/>
        <v>2</v>
      </c>
      <c r="L143" s="35">
        <f t="shared" si="301"/>
        <v>5</v>
      </c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8"/>
      <c r="AD143" s="6">
        <f t="shared" si="305"/>
        <v>1</v>
      </c>
      <c r="AE143" s="6">
        <f t="shared" si="306"/>
        <v>2</v>
      </c>
      <c r="AF143" s="6">
        <f t="shared" si="307"/>
        <v>3</v>
      </c>
      <c r="AG143" s="6">
        <f t="shared" si="308"/>
        <v>5</v>
      </c>
      <c r="AH143" s="6">
        <f t="shared" si="309"/>
        <v>0</v>
      </c>
      <c r="AI143" s="6">
        <f t="shared" si="310"/>
        <v>2</v>
      </c>
      <c r="AJ143" s="6">
        <f t="shared" si="311"/>
        <v>2</v>
      </c>
      <c r="AK143" s="6">
        <f t="shared" si="312"/>
        <v>0</v>
      </c>
      <c r="AL143" s="6">
        <f t="shared" si="313"/>
        <v>0</v>
      </c>
      <c r="AM143" s="6">
        <f t="shared" si="314"/>
        <v>0</v>
      </c>
      <c r="AN143" s="8"/>
      <c r="AO143" s="6">
        <f t="shared" si="200"/>
        <v>625</v>
      </c>
      <c r="AP143" s="8"/>
      <c r="AQ143" s="6" t="str">
        <f>IF(H143&gt;0,LOOKUP(C143,'counts-girls'!A$1:A$16,'counts-girls'!C$1:C$16),0)</f>
        <v>COL</v>
      </c>
      <c r="AR143" s="6">
        <f t="shared" si="315"/>
        <v>1</v>
      </c>
      <c r="AS143" s="6">
        <f t="shared" si="316"/>
        <v>2</v>
      </c>
      <c r="AT143" s="6">
        <f t="shared" si="317"/>
        <v>3</v>
      </c>
      <c r="AU143" s="6">
        <f t="shared" si="318"/>
        <v>5</v>
      </c>
      <c r="AV143" s="6">
        <f t="shared" si="319"/>
        <v>0</v>
      </c>
      <c r="AW143" s="8"/>
      <c r="AX143" s="18" t="str">
        <f t="shared" si="302"/>
        <v/>
      </c>
      <c r="AY143" s="18" t="str">
        <f t="shared" si="302"/>
        <v/>
      </c>
      <c r="AZ143" s="18" t="str">
        <f t="shared" si="302"/>
        <v/>
      </c>
      <c r="BA143" s="18">
        <f t="shared" si="302"/>
        <v>5</v>
      </c>
      <c r="BB143" s="18" t="str">
        <f t="shared" si="302"/>
        <v/>
      </c>
      <c r="BC143" s="18" t="str">
        <f t="shared" si="302"/>
        <v/>
      </c>
      <c r="BD143" s="18" t="str">
        <f t="shared" si="302"/>
        <v/>
      </c>
      <c r="BE143" s="18" t="str">
        <f t="shared" si="302"/>
        <v/>
      </c>
      <c r="BF143" s="18" t="str">
        <f t="shared" si="302"/>
        <v/>
      </c>
      <c r="BG143" s="18" t="str">
        <f t="shared" si="302"/>
        <v/>
      </c>
      <c r="BH143" s="18" t="str">
        <f t="shared" si="302"/>
        <v/>
      </c>
      <c r="BI143" s="18" t="str">
        <f t="shared" si="302"/>
        <v/>
      </c>
      <c r="BJ143" s="18" t="str">
        <f t="shared" si="302"/>
        <v/>
      </c>
      <c r="BK143" s="18" t="str">
        <f t="shared" si="302"/>
        <v/>
      </c>
      <c r="BL143" s="18" t="str">
        <f t="shared" si="302"/>
        <v/>
      </c>
      <c r="BM143" s="18" t="str">
        <f t="shared" si="302"/>
        <v/>
      </c>
      <c r="BN143" s="8"/>
      <c r="BO143" s="8"/>
      <c r="BP143" s="8"/>
      <c r="BQ143" s="8"/>
      <c r="BR143" s="8"/>
      <c r="BS143" s="8"/>
    </row>
    <row r="144" spans="1:71" hidden="1" x14ac:dyDescent="0.2">
      <c r="A144" s="44"/>
      <c r="B144" s="32"/>
      <c r="C144" s="33"/>
      <c r="D144" s="53"/>
      <c r="E144" s="34"/>
      <c r="F144" s="34"/>
      <c r="G144" s="34"/>
      <c r="H144" s="34">
        <f t="shared" si="303"/>
        <v>0</v>
      </c>
      <c r="I144" s="35">
        <f t="shared" si="300"/>
        <v>0</v>
      </c>
      <c r="J144" s="36"/>
      <c r="K144" s="18">
        <f t="shared" si="304"/>
        <v>0</v>
      </c>
      <c r="L144" s="35">
        <f t="shared" si="301"/>
        <v>0</v>
      </c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8"/>
      <c r="AD144" s="6">
        <f t="shared" si="305"/>
        <v>0</v>
      </c>
      <c r="AE144" s="6">
        <f t="shared" si="306"/>
        <v>0</v>
      </c>
      <c r="AF144" s="6">
        <f t="shared" si="307"/>
        <v>0</v>
      </c>
      <c r="AG144" s="6">
        <f t="shared" si="308"/>
        <v>0</v>
      </c>
      <c r="AH144" s="6">
        <f t="shared" si="309"/>
        <v>0</v>
      </c>
      <c r="AI144" s="6">
        <f t="shared" si="310"/>
        <v>0</v>
      </c>
      <c r="AJ144" s="6">
        <f t="shared" si="311"/>
        <v>0</v>
      </c>
      <c r="AK144" s="6">
        <f t="shared" si="312"/>
        <v>0</v>
      </c>
      <c r="AL144" s="6">
        <f t="shared" si="313"/>
        <v>0</v>
      </c>
      <c r="AM144" s="6">
        <f t="shared" si="314"/>
        <v>0</v>
      </c>
      <c r="AN144" s="8"/>
      <c r="AO144" s="6" t="str">
        <f t="shared" si="200"/>
        <v/>
      </c>
      <c r="AP144" s="8"/>
      <c r="AQ144" s="6">
        <f>IF(H144&gt;0,LOOKUP(C144,'counts-girls'!A$1:A$16,'counts-girls'!C$1:C$16),0)</f>
        <v>0</v>
      </c>
      <c r="AR144" s="6">
        <f t="shared" si="315"/>
        <v>0</v>
      </c>
      <c r="AS144" s="6">
        <f t="shared" si="316"/>
        <v>0</v>
      </c>
      <c r="AT144" s="6">
        <f t="shared" si="317"/>
        <v>0</v>
      </c>
      <c r="AU144" s="6">
        <f t="shared" si="318"/>
        <v>0</v>
      </c>
      <c r="AV144" s="6">
        <f t="shared" si="319"/>
        <v>0</v>
      </c>
      <c r="AW144" s="8"/>
      <c r="AX144" s="18" t="str">
        <f t="shared" si="302"/>
        <v/>
      </c>
      <c r="AY144" s="18" t="str">
        <f t="shared" si="302"/>
        <v/>
      </c>
      <c r="AZ144" s="18" t="str">
        <f t="shared" si="302"/>
        <v/>
      </c>
      <c r="BA144" s="18" t="str">
        <f t="shared" si="302"/>
        <v/>
      </c>
      <c r="BB144" s="18" t="str">
        <f t="shared" si="302"/>
        <v/>
      </c>
      <c r="BC144" s="18" t="str">
        <f t="shared" si="302"/>
        <v/>
      </c>
      <c r="BD144" s="18" t="str">
        <f t="shared" si="302"/>
        <v/>
      </c>
      <c r="BE144" s="18" t="str">
        <f t="shared" si="302"/>
        <v/>
      </c>
      <c r="BF144" s="18" t="str">
        <f t="shared" si="302"/>
        <v/>
      </c>
      <c r="BG144" s="18" t="str">
        <f t="shared" si="302"/>
        <v/>
      </c>
      <c r="BH144" s="18" t="str">
        <f t="shared" si="302"/>
        <v/>
      </c>
      <c r="BI144" s="18" t="str">
        <f t="shared" si="302"/>
        <v/>
      </c>
      <c r="BJ144" s="18" t="str">
        <f t="shared" si="302"/>
        <v/>
      </c>
      <c r="BK144" s="18" t="str">
        <f t="shared" si="302"/>
        <v/>
      </c>
      <c r="BL144" s="18" t="str">
        <f t="shared" si="302"/>
        <v/>
      </c>
      <c r="BM144" s="18" t="str">
        <f t="shared" si="302"/>
        <v/>
      </c>
      <c r="BN144" s="8"/>
      <c r="BO144" s="8"/>
      <c r="BP144" s="8"/>
      <c r="BQ144" s="8"/>
      <c r="BR144" s="8"/>
      <c r="BS144" s="8"/>
    </row>
    <row r="145" spans="1:71" hidden="1" x14ac:dyDescent="0.2">
      <c r="A145" s="8"/>
      <c r="B145" s="32"/>
      <c r="C145" s="33"/>
      <c r="D145" s="53"/>
      <c r="E145" s="34"/>
      <c r="F145" s="34"/>
      <c r="G145" s="34"/>
      <c r="H145" s="34">
        <f t="shared" si="303"/>
        <v>0</v>
      </c>
      <c r="I145" s="35">
        <f t="shared" si="300"/>
        <v>0</v>
      </c>
      <c r="J145" s="36"/>
      <c r="K145" s="18">
        <f t="shared" si="304"/>
        <v>0</v>
      </c>
      <c r="L145" s="35">
        <f t="shared" si="301"/>
        <v>0</v>
      </c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8"/>
      <c r="AD145" s="6">
        <f t="shared" si="305"/>
        <v>0</v>
      </c>
      <c r="AE145" s="6">
        <f t="shared" si="306"/>
        <v>0</v>
      </c>
      <c r="AF145" s="6">
        <f t="shared" si="307"/>
        <v>0</v>
      </c>
      <c r="AG145" s="6">
        <f t="shared" si="308"/>
        <v>0</v>
      </c>
      <c r="AH145" s="6">
        <f t="shared" si="309"/>
        <v>0</v>
      </c>
      <c r="AI145" s="6">
        <f t="shared" si="310"/>
        <v>0</v>
      </c>
      <c r="AJ145" s="6">
        <f t="shared" si="311"/>
        <v>0</v>
      </c>
      <c r="AK145" s="6">
        <f t="shared" si="312"/>
        <v>0</v>
      </c>
      <c r="AL145" s="6">
        <f t="shared" si="313"/>
        <v>0</v>
      </c>
      <c r="AM145" s="6">
        <f t="shared" si="314"/>
        <v>0</v>
      </c>
      <c r="AN145" s="8"/>
      <c r="AO145" s="6" t="str">
        <f t="shared" si="200"/>
        <v/>
      </c>
      <c r="AP145" s="8"/>
      <c r="AQ145" s="6">
        <f>IF(H145&gt;0,LOOKUP(C145,'counts-girls'!A$1:A$16,'counts-girls'!C$1:C$16),0)</f>
        <v>0</v>
      </c>
      <c r="AR145" s="6">
        <f t="shared" si="315"/>
        <v>0</v>
      </c>
      <c r="AS145" s="6">
        <f t="shared" si="316"/>
        <v>0</v>
      </c>
      <c r="AT145" s="6">
        <f t="shared" si="317"/>
        <v>0</v>
      </c>
      <c r="AU145" s="6">
        <f t="shared" si="318"/>
        <v>0</v>
      </c>
      <c r="AV145" s="6">
        <f t="shared" si="319"/>
        <v>0</v>
      </c>
      <c r="AW145" s="8"/>
      <c r="AX145" s="18" t="str">
        <f t="shared" si="302"/>
        <v/>
      </c>
      <c r="AY145" s="18" t="str">
        <f t="shared" si="302"/>
        <v/>
      </c>
      <c r="AZ145" s="18" t="str">
        <f t="shared" si="302"/>
        <v/>
      </c>
      <c r="BA145" s="18" t="str">
        <f t="shared" si="302"/>
        <v/>
      </c>
      <c r="BB145" s="18" t="str">
        <f t="shared" si="302"/>
        <v/>
      </c>
      <c r="BC145" s="18" t="str">
        <f t="shared" si="302"/>
        <v/>
      </c>
      <c r="BD145" s="18" t="str">
        <f t="shared" si="302"/>
        <v/>
      </c>
      <c r="BE145" s="18"/>
      <c r="BF145" s="18"/>
      <c r="BG145" s="18"/>
      <c r="BH145" s="18"/>
      <c r="BI145" s="18" t="str">
        <f t="shared" si="302"/>
        <v/>
      </c>
      <c r="BJ145" s="18" t="str">
        <f t="shared" si="302"/>
        <v/>
      </c>
      <c r="BK145" s="18" t="str">
        <f t="shared" si="302"/>
        <v/>
      </c>
      <c r="BL145" s="18" t="str">
        <f t="shared" si="302"/>
        <v/>
      </c>
      <c r="BM145" s="18" t="str">
        <f t="shared" si="302"/>
        <v/>
      </c>
      <c r="BN145" s="8"/>
      <c r="BO145" s="8"/>
      <c r="BP145" s="8"/>
      <c r="BQ145" s="8"/>
      <c r="BR145" s="8"/>
      <c r="BS145" s="8"/>
    </row>
    <row r="146" spans="1:71" hidden="1" x14ac:dyDescent="0.2">
      <c r="A146" s="44"/>
      <c r="B146" s="32"/>
      <c r="C146" s="33"/>
      <c r="D146" s="53"/>
      <c r="E146" s="34"/>
      <c r="F146" s="34"/>
      <c r="G146" s="34"/>
      <c r="H146" s="34">
        <f t="shared" si="303"/>
        <v>0</v>
      </c>
      <c r="I146" s="35">
        <f t="shared" si="300"/>
        <v>0</v>
      </c>
      <c r="J146" s="36"/>
      <c r="K146" s="18">
        <f t="shared" si="304"/>
        <v>0</v>
      </c>
      <c r="L146" s="35">
        <f t="shared" si="301"/>
        <v>0</v>
      </c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8"/>
      <c r="AD146" s="6">
        <f t="shared" si="305"/>
        <v>0</v>
      </c>
      <c r="AE146" s="6">
        <f t="shared" si="306"/>
        <v>0</v>
      </c>
      <c r="AF146" s="6">
        <f t="shared" si="307"/>
        <v>0</v>
      </c>
      <c r="AG146" s="6">
        <f t="shared" si="308"/>
        <v>0</v>
      </c>
      <c r="AH146" s="6">
        <f t="shared" si="309"/>
        <v>0</v>
      </c>
      <c r="AI146" s="6">
        <f t="shared" si="310"/>
        <v>0</v>
      </c>
      <c r="AJ146" s="6">
        <f t="shared" si="311"/>
        <v>0</v>
      </c>
      <c r="AK146" s="6">
        <f t="shared" si="312"/>
        <v>0</v>
      </c>
      <c r="AL146" s="6">
        <f t="shared" si="313"/>
        <v>0</v>
      </c>
      <c r="AM146" s="6">
        <f t="shared" si="314"/>
        <v>0</v>
      </c>
      <c r="AN146" s="8"/>
      <c r="AO146" s="6" t="str">
        <f t="shared" si="200"/>
        <v/>
      </c>
      <c r="AP146" s="8"/>
      <c r="AQ146" s="6">
        <f>IF(H146&gt;0,LOOKUP(C146,'counts-girls'!A$1:A$16,'counts-girls'!C$1:C$16),0)</f>
        <v>0</v>
      </c>
      <c r="AR146" s="6">
        <f t="shared" si="315"/>
        <v>0</v>
      </c>
      <c r="AS146" s="6">
        <f t="shared" si="316"/>
        <v>0</v>
      </c>
      <c r="AT146" s="6">
        <f t="shared" si="317"/>
        <v>0</v>
      </c>
      <c r="AU146" s="6">
        <f t="shared" si="318"/>
        <v>0</v>
      </c>
      <c r="AV146" s="6">
        <f t="shared" si="319"/>
        <v>0</v>
      </c>
      <c r="AW146" s="8"/>
      <c r="AX146" s="18" t="str">
        <f t="shared" si="302"/>
        <v/>
      </c>
      <c r="AY146" s="18" t="str">
        <f t="shared" si="302"/>
        <v/>
      </c>
      <c r="AZ146" s="18" t="str">
        <f t="shared" si="302"/>
        <v/>
      </c>
      <c r="BA146" s="18" t="str">
        <f t="shared" si="302"/>
        <v/>
      </c>
      <c r="BB146" s="18" t="str">
        <f t="shared" si="302"/>
        <v/>
      </c>
      <c r="BC146" s="18" t="str">
        <f t="shared" si="302"/>
        <v/>
      </c>
      <c r="BD146" s="18" t="str">
        <f t="shared" si="302"/>
        <v/>
      </c>
      <c r="BE146" s="18"/>
      <c r="BF146" s="18"/>
      <c r="BG146" s="18"/>
      <c r="BH146" s="18"/>
      <c r="BI146" s="18" t="str">
        <f t="shared" si="302"/>
        <v/>
      </c>
      <c r="BJ146" s="18" t="str">
        <f t="shared" si="302"/>
        <v/>
      </c>
      <c r="BK146" s="18" t="str">
        <f t="shared" si="302"/>
        <v/>
      </c>
      <c r="BL146" s="18" t="str">
        <f t="shared" si="302"/>
        <v/>
      </c>
      <c r="BM146" s="18" t="str">
        <f t="shared" si="302"/>
        <v/>
      </c>
      <c r="BN146" s="8"/>
      <c r="BO146" s="8"/>
      <c r="BP146" s="8"/>
      <c r="BQ146" s="8"/>
      <c r="BR146" s="8"/>
      <c r="BS146" s="8"/>
    </row>
    <row r="147" spans="1:71" hidden="1" x14ac:dyDescent="0.2">
      <c r="A147" s="8"/>
      <c r="B147" s="32"/>
      <c r="C147" s="33"/>
      <c r="D147" s="53"/>
      <c r="E147" s="34"/>
      <c r="F147" s="34"/>
      <c r="G147" s="34"/>
      <c r="H147" s="34">
        <f t="shared" si="303"/>
        <v>0</v>
      </c>
      <c r="I147" s="35">
        <f t="shared" si="300"/>
        <v>0</v>
      </c>
      <c r="J147" s="36"/>
      <c r="K147" s="18">
        <f t="shared" si="304"/>
        <v>0</v>
      </c>
      <c r="L147" s="35">
        <f t="shared" si="301"/>
        <v>0</v>
      </c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8"/>
      <c r="AD147" s="6">
        <f t="shared" si="305"/>
        <v>0</v>
      </c>
      <c r="AE147" s="6">
        <f t="shared" si="306"/>
        <v>0</v>
      </c>
      <c r="AF147" s="6">
        <f t="shared" si="307"/>
        <v>0</v>
      </c>
      <c r="AG147" s="6">
        <f t="shared" si="308"/>
        <v>0</v>
      </c>
      <c r="AH147" s="6">
        <f t="shared" si="309"/>
        <v>0</v>
      </c>
      <c r="AI147" s="6">
        <f t="shared" si="310"/>
        <v>0</v>
      </c>
      <c r="AJ147" s="6">
        <f t="shared" si="311"/>
        <v>0</v>
      </c>
      <c r="AK147" s="6">
        <f t="shared" si="312"/>
        <v>0</v>
      </c>
      <c r="AL147" s="6">
        <f t="shared" si="313"/>
        <v>0</v>
      </c>
      <c r="AM147" s="6">
        <f t="shared" si="314"/>
        <v>0</v>
      </c>
      <c r="AN147" s="8"/>
      <c r="AO147" s="6" t="str">
        <f t="shared" si="200"/>
        <v/>
      </c>
      <c r="AP147" s="8"/>
      <c r="AQ147" s="6">
        <f>IF(H147&gt;0,LOOKUP(C147,'counts-girls'!A$1:A$16,'counts-girls'!C$1:C$16),0)</f>
        <v>0</v>
      </c>
      <c r="AR147" s="6">
        <f t="shared" si="315"/>
        <v>0</v>
      </c>
      <c r="AS147" s="6">
        <f t="shared" si="316"/>
        <v>0</v>
      </c>
      <c r="AT147" s="6">
        <f t="shared" si="317"/>
        <v>0</v>
      </c>
      <c r="AU147" s="6">
        <f t="shared" si="318"/>
        <v>0</v>
      </c>
      <c r="AV147" s="6">
        <f t="shared" si="319"/>
        <v>0</v>
      </c>
      <c r="AW147" s="8"/>
      <c r="AX147" s="18" t="str">
        <f t="shared" si="302"/>
        <v/>
      </c>
      <c r="AY147" s="18" t="str">
        <f t="shared" si="302"/>
        <v/>
      </c>
      <c r="AZ147" s="18" t="str">
        <f t="shared" si="302"/>
        <v/>
      </c>
      <c r="BA147" s="18" t="str">
        <f t="shared" si="302"/>
        <v/>
      </c>
      <c r="BB147" s="18" t="str">
        <f t="shared" si="302"/>
        <v/>
      </c>
      <c r="BC147" s="18" t="str">
        <f t="shared" si="302"/>
        <v/>
      </c>
      <c r="BD147" s="18" t="str">
        <f t="shared" si="302"/>
        <v/>
      </c>
      <c r="BE147" s="18"/>
      <c r="BF147" s="18"/>
      <c r="BG147" s="18"/>
      <c r="BH147" s="18"/>
      <c r="BI147" s="18" t="str">
        <f t="shared" si="302"/>
        <v/>
      </c>
      <c r="BJ147" s="18" t="str">
        <f t="shared" si="302"/>
        <v/>
      </c>
      <c r="BK147" s="18" t="str">
        <f t="shared" si="302"/>
        <v/>
      </c>
      <c r="BL147" s="18" t="str">
        <f t="shared" si="302"/>
        <v/>
      </c>
      <c r="BM147" s="18" t="str">
        <f t="shared" si="302"/>
        <v/>
      </c>
      <c r="BN147" s="8"/>
      <c r="BO147" s="8"/>
      <c r="BP147" s="8"/>
      <c r="BQ147" s="8"/>
      <c r="BR147" s="8"/>
      <c r="BS147" s="8"/>
    </row>
    <row r="148" spans="1:71" hidden="1" x14ac:dyDescent="0.2">
      <c r="A148" s="8"/>
      <c r="B148" s="32"/>
      <c r="C148" s="33"/>
      <c r="D148" s="53"/>
      <c r="E148" s="34"/>
      <c r="F148" s="34"/>
      <c r="G148" s="34"/>
      <c r="H148" s="34">
        <f t="shared" ref="H148:H154" si="320">SUM(E148:G148)</f>
        <v>0</v>
      </c>
      <c r="I148" s="35">
        <f t="shared" si="300"/>
        <v>0</v>
      </c>
      <c r="J148" s="36"/>
      <c r="K148" s="18">
        <f t="shared" ref="K148:K154" si="321">MAX(AI148:AM148)</f>
        <v>0</v>
      </c>
      <c r="L148" s="35">
        <f t="shared" ref="L148:L154" si="322">MAX(AD148:AH148)</f>
        <v>0</v>
      </c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8"/>
      <c r="AD148" s="6">
        <f t="shared" ref="AD148:AD154" si="323">IF(H148&gt;0,IF(H148&gt;=$J$141,1,AE148),0)</f>
        <v>0</v>
      </c>
      <c r="AE148" s="6">
        <f t="shared" ref="AE148:AE154" si="324">IF(H148&gt;0,IF(H148&gt;=$J$140,2,AF148),0)</f>
        <v>0</v>
      </c>
      <c r="AF148" s="6">
        <f t="shared" ref="AF148:AF154" si="325">IF(H148&gt;0,IF(H148&gt;=$J$139,3,AG148),0)</f>
        <v>0</v>
      </c>
      <c r="AG148" s="6">
        <f t="shared" ref="AG148:AG154" si="326">IF(H148&gt;0,IF(H148&gt;=$J$138,5,AH148),0)</f>
        <v>0</v>
      </c>
      <c r="AH148" s="6">
        <f t="shared" ref="AH148:AH154" si="327">IF(H148&gt;0,IF(H148&gt;=$J$137,7,0),0)</f>
        <v>0</v>
      </c>
      <c r="AI148" s="6">
        <f t="shared" ref="AI148:AI154" si="328">IF(L148=7,1,AJ148)</f>
        <v>0</v>
      </c>
      <c r="AJ148" s="6">
        <f t="shared" ref="AJ148:AJ154" si="329">IF(L148=5,2,AK148)</f>
        <v>0</v>
      </c>
      <c r="AK148" s="6">
        <f t="shared" ref="AK148:AK154" si="330">IF(L148=3,3,AL148)</f>
        <v>0</v>
      </c>
      <c r="AL148" s="6">
        <f t="shared" ref="AL148:AL154" si="331">IF(L148=2,4,AM148)</f>
        <v>0</v>
      </c>
      <c r="AM148" s="6">
        <f t="shared" ref="AM148:AM154" si="332">IF(L148=1,5,0)</f>
        <v>0</v>
      </c>
      <c r="AN148" s="8"/>
      <c r="AO148" s="6" t="str">
        <f t="shared" si="200"/>
        <v/>
      </c>
      <c r="AP148" s="8"/>
      <c r="AQ148" s="6">
        <f>IF(H148&gt;0,LOOKUP(C148,'counts-girls'!A$1:A$16,'counts-girls'!C$1:C$16),0)</f>
        <v>0</v>
      </c>
      <c r="AR148" s="6">
        <f t="shared" si="315"/>
        <v>0</v>
      </c>
      <c r="AS148" s="6">
        <f t="shared" si="316"/>
        <v>0</v>
      </c>
      <c r="AT148" s="6">
        <f t="shared" si="317"/>
        <v>0</v>
      </c>
      <c r="AU148" s="6">
        <f t="shared" si="318"/>
        <v>0</v>
      </c>
      <c r="AV148" s="6">
        <f t="shared" si="319"/>
        <v>0</v>
      </c>
      <c r="AW148" s="8"/>
      <c r="AX148" s="18" t="str">
        <f t="shared" si="302"/>
        <v/>
      </c>
      <c r="AY148" s="18" t="str">
        <f t="shared" si="302"/>
        <v/>
      </c>
      <c r="AZ148" s="18" t="str">
        <f t="shared" si="302"/>
        <v/>
      </c>
      <c r="BA148" s="18" t="str">
        <f t="shared" si="302"/>
        <v/>
      </c>
      <c r="BB148" s="18" t="str">
        <f t="shared" si="302"/>
        <v/>
      </c>
      <c r="BC148" s="18" t="str">
        <f t="shared" si="302"/>
        <v/>
      </c>
      <c r="BD148" s="18" t="str">
        <f t="shared" si="302"/>
        <v/>
      </c>
      <c r="BE148" s="18"/>
      <c r="BF148" s="18"/>
      <c r="BG148" s="18"/>
      <c r="BH148" s="18"/>
      <c r="BI148" s="18" t="str">
        <f t="shared" si="302"/>
        <v/>
      </c>
      <c r="BJ148" s="18" t="str">
        <f t="shared" si="302"/>
        <v/>
      </c>
      <c r="BK148" s="18" t="str">
        <f t="shared" si="302"/>
        <v/>
      </c>
      <c r="BL148" s="18" t="str">
        <f t="shared" si="302"/>
        <v/>
      </c>
      <c r="BM148" s="18" t="str">
        <f t="shared" si="302"/>
        <v/>
      </c>
      <c r="BN148" s="8"/>
      <c r="BO148" s="8"/>
      <c r="BP148" s="8"/>
      <c r="BQ148" s="8"/>
      <c r="BR148" s="8"/>
      <c r="BS148" s="8"/>
    </row>
    <row r="149" spans="1:71" hidden="1" x14ac:dyDescent="0.2">
      <c r="A149" s="44"/>
      <c r="B149" s="32"/>
      <c r="C149" s="33"/>
      <c r="D149" s="53"/>
      <c r="E149" s="34"/>
      <c r="F149" s="34"/>
      <c r="G149" s="34"/>
      <c r="H149" s="34">
        <f t="shared" si="320"/>
        <v>0</v>
      </c>
      <c r="I149" s="35">
        <f t="shared" si="300"/>
        <v>0</v>
      </c>
      <c r="J149" s="36"/>
      <c r="K149" s="18">
        <f t="shared" si="321"/>
        <v>0</v>
      </c>
      <c r="L149" s="35">
        <f t="shared" si="322"/>
        <v>0</v>
      </c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8"/>
      <c r="AD149" s="6">
        <f t="shared" si="323"/>
        <v>0</v>
      </c>
      <c r="AE149" s="6">
        <f t="shared" si="324"/>
        <v>0</v>
      </c>
      <c r="AF149" s="6">
        <f t="shared" si="325"/>
        <v>0</v>
      </c>
      <c r="AG149" s="6">
        <f t="shared" si="326"/>
        <v>0</v>
      </c>
      <c r="AH149" s="6">
        <f t="shared" si="327"/>
        <v>0</v>
      </c>
      <c r="AI149" s="6">
        <f t="shared" si="328"/>
        <v>0</v>
      </c>
      <c r="AJ149" s="6">
        <f t="shared" si="329"/>
        <v>0</v>
      </c>
      <c r="AK149" s="6">
        <f t="shared" si="330"/>
        <v>0</v>
      </c>
      <c r="AL149" s="6">
        <f t="shared" si="331"/>
        <v>0</v>
      </c>
      <c r="AM149" s="6">
        <f t="shared" si="332"/>
        <v>0</v>
      </c>
      <c r="AN149" s="8"/>
      <c r="AO149" s="6" t="str">
        <f t="shared" si="200"/>
        <v/>
      </c>
      <c r="AP149" s="8"/>
      <c r="AQ149" s="6">
        <f>IF(H149&gt;0,LOOKUP(C149,'counts-girls'!A$1:A$16,'counts-girls'!C$1:C$16),0)</f>
        <v>0</v>
      </c>
      <c r="AR149" s="6">
        <f t="shared" si="315"/>
        <v>0</v>
      </c>
      <c r="AS149" s="6">
        <f t="shared" si="316"/>
        <v>0</v>
      </c>
      <c r="AT149" s="6">
        <f t="shared" si="317"/>
        <v>0</v>
      </c>
      <c r="AU149" s="6">
        <f t="shared" si="318"/>
        <v>0</v>
      </c>
      <c r="AV149" s="6">
        <f t="shared" si="319"/>
        <v>0</v>
      </c>
      <c r="AW149" s="8"/>
      <c r="AX149" s="18" t="str">
        <f t="shared" si="302"/>
        <v/>
      </c>
      <c r="AY149" s="18" t="str">
        <f t="shared" si="302"/>
        <v/>
      </c>
      <c r="AZ149" s="18" t="str">
        <f t="shared" si="302"/>
        <v/>
      </c>
      <c r="BA149" s="18" t="str">
        <f t="shared" si="302"/>
        <v/>
      </c>
      <c r="BB149" s="18" t="str">
        <f t="shared" si="302"/>
        <v/>
      </c>
      <c r="BC149" s="18" t="str">
        <f t="shared" si="302"/>
        <v/>
      </c>
      <c r="BD149" s="18" t="str">
        <f t="shared" si="302"/>
        <v/>
      </c>
      <c r="BE149" s="18"/>
      <c r="BF149" s="18"/>
      <c r="BG149" s="18"/>
      <c r="BH149" s="18"/>
      <c r="BI149" s="18" t="str">
        <f t="shared" si="302"/>
        <v/>
      </c>
      <c r="BJ149" s="18" t="str">
        <f t="shared" si="302"/>
        <v/>
      </c>
      <c r="BK149" s="18" t="str">
        <f t="shared" si="302"/>
        <v/>
      </c>
      <c r="BL149" s="18" t="str">
        <f t="shared" si="302"/>
        <v/>
      </c>
      <c r="BM149" s="18" t="str">
        <f t="shared" si="302"/>
        <v/>
      </c>
      <c r="BN149" s="8"/>
      <c r="BO149" s="8"/>
      <c r="BP149" s="8"/>
      <c r="BQ149" s="8"/>
      <c r="BR149" s="8"/>
      <c r="BS149" s="8"/>
    </row>
    <row r="150" spans="1:71" hidden="1" x14ac:dyDescent="0.2">
      <c r="A150" s="8"/>
      <c r="B150" s="32"/>
      <c r="C150" s="33"/>
      <c r="D150" s="53"/>
      <c r="E150" s="34"/>
      <c r="F150" s="34"/>
      <c r="G150" s="34"/>
      <c r="H150" s="34">
        <f t="shared" si="320"/>
        <v>0</v>
      </c>
      <c r="I150" s="35">
        <f t="shared" si="300"/>
        <v>0</v>
      </c>
      <c r="J150" s="36"/>
      <c r="K150" s="18">
        <f t="shared" si="321"/>
        <v>0</v>
      </c>
      <c r="L150" s="35">
        <f t="shared" si="322"/>
        <v>0</v>
      </c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8"/>
      <c r="AD150" s="6">
        <f t="shared" si="323"/>
        <v>0</v>
      </c>
      <c r="AE150" s="6">
        <f t="shared" si="324"/>
        <v>0</v>
      </c>
      <c r="AF150" s="6">
        <f t="shared" si="325"/>
        <v>0</v>
      </c>
      <c r="AG150" s="6">
        <f t="shared" si="326"/>
        <v>0</v>
      </c>
      <c r="AH150" s="6">
        <f t="shared" si="327"/>
        <v>0</v>
      </c>
      <c r="AI150" s="6">
        <f t="shared" si="328"/>
        <v>0</v>
      </c>
      <c r="AJ150" s="6">
        <f t="shared" si="329"/>
        <v>0</v>
      </c>
      <c r="AK150" s="6">
        <f t="shared" si="330"/>
        <v>0</v>
      </c>
      <c r="AL150" s="6">
        <f t="shared" si="331"/>
        <v>0</v>
      </c>
      <c r="AM150" s="6">
        <f t="shared" si="332"/>
        <v>0</v>
      </c>
      <c r="AN150" s="8"/>
      <c r="AO150" s="6" t="str">
        <f t="shared" si="200"/>
        <v/>
      </c>
      <c r="AP150" s="8"/>
      <c r="AQ150" s="6">
        <f>IF(H150&gt;0,LOOKUP(C150,'counts-girls'!A$1:A$16,'counts-girls'!C$1:C$16),0)</f>
        <v>0</v>
      </c>
      <c r="AR150" s="6">
        <f t="shared" si="315"/>
        <v>0</v>
      </c>
      <c r="AS150" s="6">
        <f t="shared" si="316"/>
        <v>0</v>
      </c>
      <c r="AT150" s="6">
        <f t="shared" si="317"/>
        <v>0</v>
      </c>
      <c r="AU150" s="6">
        <f t="shared" si="318"/>
        <v>0</v>
      </c>
      <c r="AV150" s="6">
        <f t="shared" si="319"/>
        <v>0</v>
      </c>
      <c r="AW150" s="8"/>
      <c r="AX150" s="18" t="str">
        <f t="shared" si="302"/>
        <v/>
      </c>
      <c r="AY150" s="18" t="str">
        <f t="shared" si="302"/>
        <v/>
      </c>
      <c r="AZ150" s="18" t="str">
        <f t="shared" si="302"/>
        <v/>
      </c>
      <c r="BA150" s="18"/>
      <c r="BB150" s="18"/>
      <c r="BC150" s="18"/>
      <c r="BD150" s="18"/>
      <c r="BE150" s="18"/>
      <c r="BF150" s="18"/>
      <c r="BG150" s="18"/>
      <c r="BH150" s="18"/>
      <c r="BI150" s="18" t="str">
        <f t="shared" si="302"/>
        <v/>
      </c>
      <c r="BJ150" s="18" t="str">
        <f t="shared" si="302"/>
        <v/>
      </c>
      <c r="BK150" s="18" t="str">
        <f t="shared" si="302"/>
        <v/>
      </c>
      <c r="BL150" s="18" t="str">
        <f t="shared" si="302"/>
        <v/>
      </c>
      <c r="BM150" s="18" t="str">
        <f t="shared" si="302"/>
        <v/>
      </c>
      <c r="BN150" s="8"/>
      <c r="BO150" s="8"/>
      <c r="BP150" s="8"/>
      <c r="BQ150" s="8"/>
      <c r="BR150" s="8"/>
      <c r="BS150" s="8"/>
    </row>
    <row r="151" spans="1:71" hidden="1" x14ac:dyDescent="0.2">
      <c r="A151" s="44"/>
      <c r="B151" s="32"/>
      <c r="C151" s="33"/>
      <c r="D151" s="53"/>
      <c r="E151" s="34"/>
      <c r="F151" s="34"/>
      <c r="G151" s="34"/>
      <c r="H151" s="34">
        <f t="shared" si="320"/>
        <v>0</v>
      </c>
      <c r="I151" s="35">
        <f t="shared" si="300"/>
        <v>0</v>
      </c>
      <c r="J151" s="36"/>
      <c r="K151" s="18">
        <f t="shared" si="321"/>
        <v>0</v>
      </c>
      <c r="L151" s="35">
        <f t="shared" si="322"/>
        <v>0</v>
      </c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8"/>
      <c r="AD151" s="6">
        <f t="shared" si="323"/>
        <v>0</v>
      </c>
      <c r="AE151" s="6">
        <f t="shared" si="324"/>
        <v>0</v>
      </c>
      <c r="AF151" s="6">
        <f t="shared" si="325"/>
        <v>0</v>
      </c>
      <c r="AG151" s="6">
        <f t="shared" si="326"/>
        <v>0</v>
      </c>
      <c r="AH151" s="6">
        <f t="shared" si="327"/>
        <v>0</v>
      </c>
      <c r="AI151" s="6">
        <f t="shared" si="328"/>
        <v>0</v>
      </c>
      <c r="AJ151" s="6">
        <f t="shared" si="329"/>
        <v>0</v>
      </c>
      <c r="AK151" s="6">
        <f t="shared" si="330"/>
        <v>0</v>
      </c>
      <c r="AL151" s="6">
        <f t="shared" si="331"/>
        <v>0</v>
      </c>
      <c r="AM151" s="6">
        <f t="shared" si="332"/>
        <v>0</v>
      </c>
      <c r="AN151" s="8"/>
      <c r="AO151" s="6" t="str">
        <f t="shared" si="200"/>
        <v/>
      </c>
      <c r="AP151" s="8"/>
      <c r="AQ151" s="6">
        <f>IF(H151&gt;0,LOOKUP(C151,'counts-girls'!A$1:A$16,'counts-girls'!C$1:C$16),0)</f>
        <v>0</v>
      </c>
      <c r="AR151" s="6">
        <f t="shared" si="315"/>
        <v>0</v>
      </c>
      <c r="AS151" s="6">
        <f t="shared" si="316"/>
        <v>0</v>
      </c>
      <c r="AT151" s="6">
        <f t="shared" si="317"/>
        <v>0</v>
      </c>
      <c r="AU151" s="6">
        <f t="shared" si="318"/>
        <v>0</v>
      </c>
      <c r="AV151" s="6">
        <f t="shared" si="319"/>
        <v>0</v>
      </c>
      <c r="AW151" s="8"/>
      <c r="AX151" s="18" t="str">
        <f t="shared" si="302"/>
        <v/>
      </c>
      <c r="AY151" s="18" t="str">
        <f t="shared" si="302"/>
        <v/>
      </c>
      <c r="AZ151" s="18" t="str">
        <f t="shared" si="302"/>
        <v/>
      </c>
      <c r="BA151" s="18"/>
      <c r="BB151" s="18"/>
      <c r="BC151" s="18"/>
      <c r="BD151" s="18"/>
      <c r="BE151" s="18"/>
      <c r="BF151" s="18"/>
      <c r="BG151" s="18"/>
      <c r="BH151" s="18"/>
      <c r="BI151" s="18" t="str">
        <f t="shared" si="302"/>
        <v/>
      </c>
      <c r="BJ151" s="18" t="str">
        <f t="shared" si="302"/>
        <v/>
      </c>
      <c r="BK151" s="18" t="str">
        <f t="shared" si="302"/>
        <v/>
      </c>
      <c r="BL151" s="18" t="str">
        <f t="shared" si="302"/>
        <v/>
      </c>
      <c r="BM151" s="18" t="str">
        <f t="shared" si="302"/>
        <v/>
      </c>
      <c r="BN151" s="8"/>
      <c r="BO151" s="8"/>
      <c r="BP151" s="8"/>
      <c r="BQ151" s="8"/>
      <c r="BR151" s="8"/>
      <c r="BS151" s="8"/>
    </row>
    <row r="152" spans="1:71" hidden="1" x14ac:dyDescent="0.2">
      <c r="A152" s="8"/>
      <c r="B152" s="32"/>
      <c r="C152" s="33"/>
      <c r="D152" s="53"/>
      <c r="E152" s="34"/>
      <c r="F152" s="34"/>
      <c r="G152" s="34"/>
      <c r="H152" s="34">
        <f t="shared" si="320"/>
        <v>0</v>
      </c>
      <c r="I152" s="35">
        <f t="shared" si="300"/>
        <v>0</v>
      </c>
      <c r="J152" s="36"/>
      <c r="K152" s="18">
        <f t="shared" si="321"/>
        <v>0</v>
      </c>
      <c r="L152" s="35">
        <f t="shared" si="322"/>
        <v>0</v>
      </c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8"/>
      <c r="AD152" s="6">
        <f t="shared" si="323"/>
        <v>0</v>
      </c>
      <c r="AE152" s="6">
        <f t="shared" si="324"/>
        <v>0</v>
      </c>
      <c r="AF152" s="6">
        <f t="shared" si="325"/>
        <v>0</v>
      </c>
      <c r="AG152" s="6">
        <f t="shared" si="326"/>
        <v>0</v>
      </c>
      <c r="AH152" s="6">
        <f t="shared" si="327"/>
        <v>0</v>
      </c>
      <c r="AI152" s="6">
        <f t="shared" si="328"/>
        <v>0</v>
      </c>
      <c r="AJ152" s="6">
        <f t="shared" si="329"/>
        <v>0</v>
      </c>
      <c r="AK152" s="6">
        <f t="shared" si="330"/>
        <v>0</v>
      </c>
      <c r="AL152" s="6">
        <f t="shared" si="331"/>
        <v>0</v>
      </c>
      <c r="AM152" s="6">
        <f t="shared" si="332"/>
        <v>0</v>
      </c>
      <c r="AN152" s="8"/>
      <c r="AO152" s="6" t="str">
        <f t="shared" si="200"/>
        <v/>
      </c>
      <c r="AP152" s="8"/>
      <c r="AQ152" s="6">
        <f>IF(H152&gt;0,LOOKUP(C152,'counts-girls'!A$1:A$16,'counts-girls'!C$1:C$16),0)</f>
        <v>0</v>
      </c>
      <c r="AR152" s="6">
        <f t="shared" si="315"/>
        <v>0</v>
      </c>
      <c r="AS152" s="6">
        <f t="shared" si="316"/>
        <v>0</v>
      </c>
      <c r="AT152" s="6">
        <f t="shared" si="317"/>
        <v>0</v>
      </c>
      <c r="AU152" s="6">
        <f t="shared" si="318"/>
        <v>0</v>
      </c>
      <c r="AV152" s="6">
        <f t="shared" si="319"/>
        <v>0</v>
      </c>
      <c r="AW152" s="8"/>
      <c r="AX152" s="18" t="str">
        <f t="shared" si="302"/>
        <v/>
      </c>
      <c r="AY152" s="18" t="str">
        <f t="shared" si="302"/>
        <v/>
      </c>
      <c r="AZ152" s="18" t="str">
        <f t="shared" si="302"/>
        <v/>
      </c>
      <c r="BA152" s="18"/>
      <c r="BB152" s="18"/>
      <c r="BC152" s="18"/>
      <c r="BD152" s="18"/>
      <c r="BE152" s="18"/>
      <c r="BF152" s="18"/>
      <c r="BG152" s="18"/>
      <c r="BH152" s="18"/>
      <c r="BI152" s="18" t="str">
        <f t="shared" si="302"/>
        <v/>
      </c>
      <c r="BJ152" s="18" t="str">
        <f t="shared" si="302"/>
        <v/>
      </c>
      <c r="BK152" s="18" t="str">
        <f t="shared" si="302"/>
        <v/>
      </c>
      <c r="BL152" s="18" t="str">
        <f t="shared" si="302"/>
        <v/>
      </c>
      <c r="BM152" s="18" t="str">
        <f t="shared" si="302"/>
        <v/>
      </c>
      <c r="BN152" s="8"/>
      <c r="BO152" s="8"/>
      <c r="BP152" s="8"/>
      <c r="BQ152" s="8"/>
      <c r="BR152" s="8"/>
      <c r="BS152" s="8"/>
    </row>
    <row r="153" spans="1:71" hidden="1" x14ac:dyDescent="0.2">
      <c r="A153" s="44"/>
      <c r="B153" s="32"/>
      <c r="C153" s="33"/>
      <c r="D153" s="53"/>
      <c r="E153" s="34"/>
      <c r="F153" s="34"/>
      <c r="G153" s="34"/>
      <c r="H153" s="34">
        <f t="shared" si="320"/>
        <v>0</v>
      </c>
      <c r="I153" s="35">
        <f t="shared" si="300"/>
        <v>0</v>
      </c>
      <c r="J153" s="36"/>
      <c r="K153" s="18">
        <f t="shared" si="321"/>
        <v>0</v>
      </c>
      <c r="L153" s="35">
        <f t="shared" si="322"/>
        <v>0</v>
      </c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8"/>
      <c r="AD153" s="6">
        <f t="shared" si="323"/>
        <v>0</v>
      </c>
      <c r="AE153" s="6">
        <f t="shared" si="324"/>
        <v>0</v>
      </c>
      <c r="AF153" s="6">
        <f t="shared" si="325"/>
        <v>0</v>
      </c>
      <c r="AG153" s="6">
        <f t="shared" si="326"/>
        <v>0</v>
      </c>
      <c r="AH153" s="6">
        <f t="shared" si="327"/>
        <v>0</v>
      </c>
      <c r="AI153" s="6">
        <f t="shared" si="328"/>
        <v>0</v>
      </c>
      <c r="AJ153" s="6">
        <f t="shared" si="329"/>
        <v>0</v>
      </c>
      <c r="AK153" s="6">
        <f t="shared" si="330"/>
        <v>0</v>
      </c>
      <c r="AL153" s="6">
        <f t="shared" si="331"/>
        <v>0</v>
      </c>
      <c r="AM153" s="6">
        <f t="shared" si="332"/>
        <v>0</v>
      </c>
      <c r="AN153" s="8"/>
      <c r="AO153" s="6" t="str">
        <f t="shared" ref="AO153:AO221" si="333">IF(A153="*",H153,"")</f>
        <v/>
      </c>
      <c r="AP153" s="8"/>
      <c r="AQ153" s="6">
        <f>IF(H153&gt;0,LOOKUP(C153,'counts-girls'!A$1:A$16,'counts-girls'!C$1:C$16),0)</f>
        <v>0</v>
      </c>
      <c r="AR153" s="6">
        <f t="shared" si="315"/>
        <v>0</v>
      </c>
      <c r="AS153" s="6">
        <f t="shared" si="316"/>
        <v>0</v>
      </c>
      <c r="AT153" s="6">
        <f t="shared" si="317"/>
        <v>0</v>
      </c>
      <c r="AU153" s="6">
        <f t="shared" si="318"/>
        <v>0</v>
      </c>
      <c r="AV153" s="6">
        <f t="shared" si="319"/>
        <v>0</v>
      </c>
      <c r="AW153" s="8"/>
      <c r="AX153" s="18" t="str">
        <f t="shared" si="302"/>
        <v/>
      </c>
      <c r="AY153" s="18" t="str">
        <f t="shared" si="302"/>
        <v/>
      </c>
      <c r="AZ153" s="18" t="str">
        <f t="shared" si="302"/>
        <v/>
      </c>
      <c r="BA153" s="18"/>
      <c r="BB153" s="18"/>
      <c r="BC153" s="18"/>
      <c r="BD153" s="18"/>
      <c r="BE153" s="18"/>
      <c r="BF153" s="18"/>
      <c r="BG153" s="18"/>
      <c r="BH153" s="18"/>
      <c r="BI153" s="18" t="str">
        <f t="shared" si="302"/>
        <v/>
      </c>
      <c r="BJ153" s="18" t="str">
        <f t="shared" si="302"/>
        <v/>
      </c>
      <c r="BK153" s="18" t="str">
        <f t="shared" si="302"/>
        <v/>
      </c>
      <c r="BL153" s="18" t="str">
        <f t="shared" si="302"/>
        <v/>
      </c>
      <c r="BM153" s="18" t="str">
        <f t="shared" si="302"/>
        <v/>
      </c>
      <c r="BN153" s="8"/>
      <c r="BO153" s="8"/>
      <c r="BP153" s="8"/>
      <c r="BQ153" s="8"/>
      <c r="BR153" s="8"/>
      <c r="BS153" s="8"/>
    </row>
    <row r="154" spans="1:71" hidden="1" x14ac:dyDescent="0.2">
      <c r="A154" s="8"/>
      <c r="B154" s="32"/>
      <c r="C154" s="33"/>
      <c r="D154" s="53"/>
      <c r="E154" s="34"/>
      <c r="F154" s="34"/>
      <c r="G154" s="34"/>
      <c r="H154" s="34">
        <f t="shared" si="320"/>
        <v>0</v>
      </c>
      <c r="I154" s="35">
        <f t="shared" si="300"/>
        <v>0</v>
      </c>
      <c r="J154" s="36"/>
      <c r="K154" s="18">
        <f t="shared" si="321"/>
        <v>0</v>
      </c>
      <c r="L154" s="35">
        <f t="shared" si="322"/>
        <v>0</v>
      </c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8"/>
      <c r="AD154" s="6">
        <f t="shared" si="323"/>
        <v>0</v>
      </c>
      <c r="AE154" s="6">
        <f t="shared" si="324"/>
        <v>0</v>
      </c>
      <c r="AF154" s="6">
        <f t="shared" si="325"/>
        <v>0</v>
      </c>
      <c r="AG154" s="6">
        <f t="shared" si="326"/>
        <v>0</v>
      </c>
      <c r="AH154" s="6">
        <f t="shared" si="327"/>
        <v>0</v>
      </c>
      <c r="AI154" s="6">
        <f t="shared" si="328"/>
        <v>0</v>
      </c>
      <c r="AJ154" s="6">
        <f t="shared" si="329"/>
        <v>0</v>
      </c>
      <c r="AK154" s="6">
        <f t="shared" si="330"/>
        <v>0</v>
      </c>
      <c r="AL154" s="6">
        <f t="shared" si="331"/>
        <v>0</v>
      </c>
      <c r="AM154" s="6">
        <f t="shared" si="332"/>
        <v>0</v>
      </c>
      <c r="AN154" s="8"/>
      <c r="AO154" s="6" t="str">
        <f t="shared" si="333"/>
        <v/>
      </c>
      <c r="AP154" s="8"/>
      <c r="AQ154" s="6">
        <f>IF(H154&gt;0,LOOKUP(C154,'counts-girls'!A$1:A$16,'counts-girls'!C$1:C$16),0)</f>
        <v>0</v>
      </c>
      <c r="AR154" s="6">
        <f t="shared" si="315"/>
        <v>0</v>
      </c>
      <c r="AS154" s="6">
        <f t="shared" si="316"/>
        <v>0</v>
      </c>
      <c r="AT154" s="6">
        <f t="shared" si="317"/>
        <v>0</v>
      </c>
      <c r="AU154" s="6">
        <f t="shared" si="318"/>
        <v>0</v>
      </c>
      <c r="AV154" s="6">
        <f t="shared" si="319"/>
        <v>0</v>
      </c>
      <c r="AW154" s="8"/>
      <c r="AX154" s="18" t="str">
        <f t="shared" si="302"/>
        <v/>
      </c>
      <c r="AY154" s="18" t="str">
        <f t="shared" si="302"/>
        <v/>
      </c>
      <c r="AZ154" s="18" t="str">
        <f t="shared" si="302"/>
        <v/>
      </c>
      <c r="BA154" s="18"/>
      <c r="BB154" s="18"/>
      <c r="BC154" s="18"/>
      <c r="BD154" s="18"/>
      <c r="BE154" s="18"/>
      <c r="BF154" s="18"/>
      <c r="BG154" s="18"/>
      <c r="BH154" s="18"/>
      <c r="BI154" s="18" t="str">
        <f t="shared" si="302"/>
        <v/>
      </c>
      <c r="BJ154" s="18" t="str">
        <f t="shared" si="302"/>
        <v/>
      </c>
      <c r="BK154" s="18" t="str">
        <f t="shared" si="302"/>
        <v/>
      </c>
      <c r="BL154" s="18" t="str">
        <f t="shared" si="302"/>
        <v/>
      </c>
      <c r="BM154" s="18" t="str">
        <f t="shared" si="302"/>
        <v/>
      </c>
      <c r="BN154" s="8"/>
      <c r="BO154" s="8"/>
      <c r="BP154" s="8"/>
      <c r="BQ154" s="8"/>
      <c r="BR154" s="8"/>
      <c r="BS154" s="8"/>
    </row>
    <row r="155" spans="1:71" hidden="1" x14ac:dyDescent="0.2">
      <c r="A155" s="8"/>
      <c r="B155" s="32"/>
      <c r="C155" s="33"/>
      <c r="D155" s="53"/>
      <c r="E155" s="34"/>
      <c r="F155" s="34"/>
      <c r="G155" s="34"/>
      <c r="H155" s="34">
        <f t="shared" si="303"/>
        <v>0</v>
      </c>
      <c r="I155" s="35">
        <f t="shared" si="300"/>
        <v>0</v>
      </c>
      <c r="J155" s="36"/>
      <c r="K155" s="18">
        <f t="shared" si="304"/>
        <v>0</v>
      </c>
      <c r="L155" s="35">
        <f t="shared" si="301"/>
        <v>0</v>
      </c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8"/>
      <c r="AD155" s="6">
        <f t="shared" si="305"/>
        <v>0</v>
      </c>
      <c r="AE155" s="6">
        <f t="shared" si="306"/>
        <v>0</v>
      </c>
      <c r="AF155" s="6">
        <f t="shared" si="307"/>
        <v>0</v>
      </c>
      <c r="AG155" s="6">
        <f t="shared" si="308"/>
        <v>0</v>
      </c>
      <c r="AH155" s="6">
        <f t="shared" si="309"/>
        <v>0</v>
      </c>
      <c r="AI155" s="6">
        <f t="shared" si="310"/>
        <v>0</v>
      </c>
      <c r="AJ155" s="6">
        <f t="shared" si="311"/>
        <v>0</v>
      </c>
      <c r="AK155" s="6">
        <f t="shared" si="312"/>
        <v>0</v>
      </c>
      <c r="AL155" s="6">
        <f t="shared" si="313"/>
        <v>0</v>
      </c>
      <c r="AM155" s="6">
        <f t="shared" si="314"/>
        <v>0</v>
      </c>
      <c r="AN155" s="8"/>
      <c r="AO155" s="6" t="str">
        <f t="shared" si="333"/>
        <v/>
      </c>
      <c r="AP155" s="8"/>
      <c r="AQ155" s="6">
        <f>IF(H155&gt;0,LOOKUP(C155,'counts-girls'!A$1:A$16,'counts-girls'!C$1:C$16),0)</f>
        <v>0</v>
      </c>
      <c r="AR155" s="6">
        <f t="shared" si="315"/>
        <v>0</v>
      </c>
      <c r="AS155" s="6">
        <f t="shared" si="316"/>
        <v>0</v>
      </c>
      <c r="AT155" s="6">
        <f t="shared" si="317"/>
        <v>0</v>
      </c>
      <c r="AU155" s="6">
        <f t="shared" si="318"/>
        <v>0</v>
      </c>
      <c r="AV155" s="6">
        <f t="shared" si="319"/>
        <v>0</v>
      </c>
      <c r="AW155" s="8"/>
      <c r="AX155" s="18" t="str">
        <f t="shared" si="302"/>
        <v/>
      </c>
      <c r="AY155" s="18" t="str">
        <f t="shared" si="302"/>
        <v/>
      </c>
      <c r="AZ155" s="18" t="str">
        <f t="shared" si="302"/>
        <v/>
      </c>
      <c r="BA155" s="18"/>
      <c r="BB155" s="18"/>
      <c r="BC155" s="18"/>
      <c r="BD155" s="18"/>
      <c r="BE155" s="18"/>
      <c r="BF155" s="18"/>
      <c r="BG155" s="18"/>
      <c r="BH155" s="18"/>
      <c r="BI155" s="18" t="str">
        <f t="shared" si="302"/>
        <v/>
      </c>
      <c r="BJ155" s="18" t="str">
        <f t="shared" si="302"/>
        <v/>
      </c>
      <c r="BK155" s="18" t="str">
        <f t="shared" si="302"/>
        <v/>
      </c>
      <c r="BL155" s="18" t="str">
        <f t="shared" si="302"/>
        <v/>
      </c>
      <c r="BM155" s="18" t="str">
        <f t="shared" si="302"/>
        <v/>
      </c>
      <c r="BN155" s="8"/>
      <c r="BO155" s="8"/>
      <c r="BP155" s="8"/>
      <c r="BQ155" s="8"/>
      <c r="BR155" s="8"/>
      <c r="BS155" s="8"/>
    </row>
    <row r="156" spans="1:71" hidden="1" x14ac:dyDescent="0.2">
      <c r="A156" s="8"/>
      <c r="B156" s="32"/>
      <c r="C156" s="33"/>
      <c r="D156" s="53"/>
      <c r="E156" s="34"/>
      <c r="F156" s="34"/>
      <c r="G156" s="34"/>
      <c r="H156" s="34">
        <f t="shared" si="303"/>
        <v>0</v>
      </c>
      <c r="I156" s="35">
        <f t="shared" si="300"/>
        <v>0</v>
      </c>
      <c r="J156" s="36"/>
      <c r="K156" s="18">
        <f t="shared" si="304"/>
        <v>0</v>
      </c>
      <c r="L156" s="35">
        <f t="shared" si="301"/>
        <v>0</v>
      </c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8"/>
      <c r="AD156" s="6">
        <f t="shared" si="305"/>
        <v>0</v>
      </c>
      <c r="AE156" s="6">
        <f t="shared" si="306"/>
        <v>0</v>
      </c>
      <c r="AF156" s="6">
        <f t="shared" si="307"/>
        <v>0</v>
      </c>
      <c r="AG156" s="6">
        <f t="shared" si="308"/>
        <v>0</v>
      </c>
      <c r="AH156" s="6">
        <f t="shared" si="309"/>
        <v>0</v>
      </c>
      <c r="AI156" s="6">
        <f t="shared" si="310"/>
        <v>0</v>
      </c>
      <c r="AJ156" s="6">
        <f t="shared" si="311"/>
        <v>0</v>
      </c>
      <c r="AK156" s="6">
        <f t="shared" si="312"/>
        <v>0</v>
      </c>
      <c r="AL156" s="6">
        <f t="shared" si="313"/>
        <v>0</v>
      </c>
      <c r="AM156" s="6">
        <f t="shared" si="314"/>
        <v>0</v>
      </c>
      <c r="AN156" s="8"/>
      <c r="AO156" s="6" t="str">
        <f t="shared" si="333"/>
        <v/>
      </c>
      <c r="AP156" s="8"/>
      <c r="AQ156" s="6">
        <f>IF(H156&gt;0,LOOKUP(C156,'counts-girls'!A$1:A$16,'counts-girls'!C$1:C$16),0)</f>
        <v>0</v>
      </c>
      <c r="AR156" s="6">
        <f t="shared" si="315"/>
        <v>0</v>
      </c>
      <c r="AS156" s="6">
        <f t="shared" si="316"/>
        <v>0</v>
      </c>
      <c r="AT156" s="6">
        <f t="shared" si="317"/>
        <v>0</v>
      </c>
      <c r="AU156" s="6">
        <f t="shared" si="318"/>
        <v>0</v>
      </c>
      <c r="AV156" s="6">
        <f t="shared" si="319"/>
        <v>0</v>
      </c>
      <c r="AW156" s="8"/>
      <c r="AX156" s="18" t="str">
        <f t="shared" si="302"/>
        <v/>
      </c>
      <c r="AY156" s="18" t="str">
        <f t="shared" si="302"/>
        <v/>
      </c>
      <c r="AZ156" s="18" t="str">
        <f t="shared" si="302"/>
        <v/>
      </c>
      <c r="BA156" s="18"/>
      <c r="BB156" s="18"/>
      <c r="BC156" s="18"/>
      <c r="BD156" s="18"/>
      <c r="BE156" s="18"/>
      <c r="BF156" s="18"/>
      <c r="BG156" s="18"/>
      <c r="BH156" s="18"/>
      <c r="BI156" s="18" t="str">
        <f t="shared" si="302"/>
        <v/>
      </c>
      <c r="BJ156" s="18" t="str">
        <f t="shared" si="302"/>
        <v/>
      </c>
      <c r="BK156" s="18" t="str">
        <f t="shared" si="302"/>
        <v/>
      </c>
      <c r="BL156" s="18" t="str">
        <f t="shared" si="302"/>
        <v/>
      </c>
      <c r="BM156" s="18" t="str">
        <f t="shared" si="302"/>
        <v/>
      </c>
      <c r="BN156" s="8"/>
      <c r="BO156" s="8"/>
      <c r="BP156" s="8"/>
      <c r="BQ156" s="8"/>
      <c r="BR156" s="8"/>
      <c r="BS156" s="8"/>
    </row>
    <row r="157" spans="1:71" ht="13.5" hidden="1" customHeight="1" thickBot="1" x14ac:dyDescent="0.25">
      <c r="A157" s="8"/>
      <c r="B157" s="32"/>
      <c r="C157" s="33"/>
      <c r="D157" s="53"/>
      <c r="E157" s="34"/>
      <c r="F157" s="34"/>
      <c r="G157" s="34"/>
      <c r="H157" s="34">
        <f t="shared" si="303"/>
        <v>0</v>
      </c>
      <c r="I157" s="35">
        <f t="shared" si="300"/>
        <v>0</v>
      </c>
      <c r="J157" s="36"/>
      <c r="K157" s="18">
        <f t="shared" si="304"/>
        <v>0</v>
      </c>
      <c r="L157" s="35">
        <f t="shared" si="301"/>
        <v>0</v>
      </c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8"/>
      <c r="AD157" s="6">
        <f t="shared" si="305"/>
        <v>0</v>
      </c>
      <c r="AE157" s="6">
        <f t="shared" si="306"/>
        <v>0</v>
      </c>
      <c r="AF157" s="6">
        <f t="shared" si="307"/>
        <v>0</v>
      </c>
      <c r="AG157" s="6">
        <f t="shared" si="308"/>
        <v>0</v>
      </c>
      <c r="AH157" s="6">
        <f t="shared" si="309"/>
        <v>0</v>
      </c>
      <c r="AI157" s="6">
        <f t="shared" si="310"/>
        <v>0</v>
      </c>
      <c r="AJ157" s="6">
        <f t="shared" si="311"/>
        <v>0</v>
      </c>
      <c r="AK157" s="6">
        <f t="shared" si="312"/>
        <v>0</v>
      </c>
      <c r="AL157" s="6">
        <f t="shared" si="313"/>
        <v>0</v>
      </c>
      <c r="AM157" s="6">
        <f t="shared" si="314"/>
        <v>0</v>
      </c>
      <c r="AN157" s="8"/>
      <c r="AO157" s="6" t="str">
        <f t="shared" si="333"/>
        <v/>
      </c>
      <c r="AP157" s="8"/>
      <c r="AQ157" s="6">
        <f>IF(H157&gt;0,LOOKUP(C157,'counts-girls'!A$1:A$16,'counts-girls'!C$1:C$16),0)</f>
        <v>0</v>
      </c>
      <c r="AR157" s="6">
        <f t="shared" si="315"/>
        <v>0</v>
      </c>
      <c r="AS157" s="6">
        <f t="shared" si="316"/>
        <v>0</v>
      </c>
      <c r="AT157" s="6">
        <f t="shared" si="317"/>
        <v>0</v>
      </c>
      <c r="AU157" s="6">
        <f t="shared" si="318"/>
        <v>0</v>
      </c>
      <c r="AV157" s="6">
        <f t="shared" si="319"/>
        <v>0</v>
      </c>
      <c r="AW157" s="8"/>
      <c r="AX157" s="18" t="str">
        <f t="shared" si="302"/>
        <v/>
      </c>
      <c r="AY157" s="18" t="str">
        <f t="shared" si="302"/>
        <v/>
      </c>
      <c r="AZ157" s="18" t="str">
        <f t="shared" si="302"/>
        <v/>
      </c>
      <c r="BA157" s="18"/>
      <c r="BB157" s="18"/>
      <c r="BC157" s="18"/>
      <c r="BD157" s="18"/>
      <c r="BE157" s="18"/>
      <c r="BF157" s="18"/>
      <c r="BG157" s="18"/>
      <c r="BH157" s="18"/>
      <c r="BI157" s="18" t="str">
        <f t="shared" si="302"/>
        <v/>
      </c>
      <c r="BJ157" s="18" t="str">
        <f t="shared" si="302"/>
        <v/>
      </c>
      <c r="BK157" s="18" t="str">
        <f t="shared" si="302"/>
        <v/>
      </c>
      <c r="BL157" s="18" t="str">
        <f t="shared" si="302"/>
        <v/>
      </c>
      <c r="BM157" s="18" t="str">
        <f t="shared" si="302"/>
        <v/>
      </c>
      <c r="BN157" s="8"/>
      <c r="BO157" s="8"/>
      <c r="BP157" s="8"/>
      <c r="BQ157" s="8"/>
      <c r="BR157" s="8"/>
      <c r="BS157" s="8"/>
    </row>
    <row r="158" spans="1:71" ht="13.5" thickBot="1" x14ac:dyDescent="0.25">
      <c r="A158" s="61" t="s">
        <v>34</v>
      </c>
      <c r="B158" s="37">
        <v>181</v>
      </c>
      <c r="C158" s="38" t="s">
        <v>9</v>
      </c>
      <c r="D158" s="52" t="s">
        <v>14</v>
      </c>
      <c r="E158" s="38" t="s">
        <v>16</v>
      </c>
      <c r="F158" s="38" t="s">
        <v>15</v>
      </c>
      <c r="G158" s="38" t="s">
        <v>17</v>
      </c>
      <c r="H158" s="38" t="s">
        <v>18</v>
      </c>
      <c r="I158" s="39" t="s">
        <v>19</v>
      </c>
      <c r="J158" s="40" t="s">
        <v>20</v>
      </c>
      <c r="K158" s="40" t="s">
        <v>21</v>
      </c>
      <c r="L158" s="40" t="s">
        <v>25</v>
      </c>
      <c r="M158" s="38" t="str">
        <f>M$7</f>
        <v>BE</v>
      </c>
      <c r="N158" s="38" t="str">
        <f t="shared" ref="N158:AB158" si="334">N$7</f>
        <v>BEN</v>
      </c>
      <c r="O158" s="38" t="str">
        <f t="shared" si="334"/>
        <v>BT</v>
      </c>
      <c r="P158" s="38" t="str">
        <f t="shared" si="334"/>
        <v>COL</v>
      </c>
      <c r="Q158" s="38" t="str">
        <f t="shared" si="334"/>
        <v>CC</v>
      </c>
      <c r="R158" s="38" t="str">
        <f t="shared" si="334"/>
        <v>CRT</v>
      </c>
      <c r="S158" s="38" t="str">
        <f t="shared" si="334"/>
        <v>ELK</v>
      </c>
      <c r="T158" s="38" t="str">
        <f t="shared" si="334"/>
        <v>GI</v>
      </c>
      <c r="U158" s="38" t="str">
        <f t="shared" si="334"/>
        <v>LEX</v>
      </c>
      <c r="V158" s="38" t="str">
        <f t="shared" si="334"/>
        <v>MC</v>
      </c>
      <c r="W158" s="38" t="str">
        <f t="shared" si="334"/>
        <v>NP</v>
      </c>
      <c r="X158" s="38" t="str">
        <f t="shared" si="334"/>
        <v>PLV</v>
      </c>
      <c r="Y158" s="38" t="str">
        <f t="shared" si="334"/>
        <v>SEW</v>
      </c>
      <c r="Z158" s="38" t="str">
        <f t="shared" si="334"/>
        <v>SKU</v>
      </c>
      <c r="AA158" s="38" t="str">
        <f t="shared" si="334"/>
        <v>STP</v>
      </c>
      <c r="AB158" s="38" t="str">
        <f t="shared" si="334"/>
        <v>Z-O</v>
      </c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6" t="str">
        <f t="shared" si="333"/>
        <v/>
      </c>
      <c r="AP158" s="8"/>
      <c r="AQ158" s="6"/>
      <c r="AR158" s="8"/>
      <c r="AS158" s="8"/>
      <c r="AT158" s="8"/>
      <c r="AU158" s="8"/>
      <c r="AV158" s="8"/>
      <c r="AW158" s="8"/>
      <c r="AX158" s="31" t="str">
        <f>M$7</f>
        <v>BE</v>
      </c>
      <c r="AY158" s="31" t="str">
        <f t="shared" ref="AY158" si="335">N$7</f>
        <v>BEN</v>
      </c>
      <c r="AZ158" s="31" t="str">
        <f t="shared" ref="AZ158" si="336">O$7</f>
        <v>BT</v>
      </c>
      <c r="BA158" s="31" t="str">
        <f t="shared" ref="BA158" si="337">P$7</f>
        <v>COL</v>
      </c>
      <c r="BB158" s="31" t="str">
        <f t="shared" ref="BB158" si="338">Q$7</f>
        <v>CC</v>
      </c>
      <c r="BC158" s="31" t="str">
        <f t="shared" ref="BC158" si="339">R$7</f>
        <v>CRT</v>
      </c>
      <c r="BD158" s="31" t="str">
        <f t="shared" ref="BD158" si="340">S$7</f>
        <v>ELK</v>
      </c>
      <c r="BE158" s="31" t="str">
        <f t="shared" ref="BE158" si="341">T$7</f>
        <v>GI</v>
      </c>
      <c r="BF158" s="31" t="str">
        <f t="shared" ref="BF158" si="342">U$7</f>
        <v>LEX</v>
      </c>
      <c r="BG158" s="31" t="str">
        <f t="shared" ref="BG158" si="343">V$7</f>
        <v>MC</v>
      </c>
      <c r="BH158" s="31" t="str">
        <f t="shared" ref="BH158" si="344">W$7</f>
        <v>NP</v>
      </c>
      <c r="BI158" s="31" t="str">
        <f t="shared" ref="BI158" si="345">X$7</f>
        <v>PLV</v>
      </c>
      <c r="BJ158" s="31" t="str">
        <f t="shared" ref="BJ158" si="346">Y$7</f>
        <v>SEW</v>
      </c>
      <c r="BK158" s="31" t="str">
        <f t="shared" ref="BK158" si="347">Z$7</f>
        <v>SKU</v>
      </c>
      <c r="BL158" s="31" t="str">
        <f t="shared" ref="BL158" si="348">AA$7</f>
        <v>STP</v>
      </c>
      <c r="BM158" s="31" t="str">
        <f t="shared" ref="BM158" si="349">AB$7</f>
        <v>Z-O</v>
      </c>
      <c r="BN158" s="8"/>
      <c r="BO158" s="8"/>
      <c r="BP158" s="8"/>
      <c r="BQ158" s="8"/>
      <c r="BR158" s="8"/>
      <c r="BS158" s="8"/>
    </row>
    <row r="159" spans="1:71" x14ac:dyDescent="0.2">
      <c r="A159" s="44" t="s">
        <v>196</v>
      </c>
      <c r="B159" s="32" t="s">
        <v>309</v>
      </c>
      <c r="C159" s="33" t="s">
        <v>308</v>
      </c>
      <c r="D159" s="53">
        <v>166.9</v>
      </c>
      <c r="E159" s="34">
        <v>285</v>
      </c>
      <c r="F159" s="34">
        <v>155</v>
      </c>
      <c r="G159" s="34">
        <v>320</v>
      </c>
      <c r="H159" s="34">
        <f>SUM(E159:G159)</f>
        <v>760</v>
      </c>
      <c r="I159" s="35">
        <f t="shared" ref="I159:I178" si="350">IF(H159&gt;0,LOOKUP(D159,$B$232:$B$504,$C$232:$C$504),0)*H159</f>
        <v>546.89599999999996</v>
      </c>
      <c r="J159" s="18">
        <f>IF(H159&gt;=0,LARGE($H$159:$H$178,1),0)</f>
        <v>760</v>
      </c>
      <c r="K159" s="18">
        <f>MAX(AI159:AM159)</f>
        <v>1</v>
      </c>
      <c r="L159" s="35">
        <f t="shared" si="301"/>
        <v>7</v>
      </c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8"/>
      <c r="AD159" s="6">
        <f>IF(H159&gt;0,IF(H159&gt;=$J$163,1,AE159),0)</f>
        <v>1</v>
      </c>
      <c r="AE159" s="6">
        <f>IF(H159&gt;0,IF(H159&gt;=$J$162,2,AF159),0)</f>
        <v>2</v>
      </c>
      <c r="AF159" s="6">
        <f>IF(H159&gt;0,IF(H159&gt;=$J$161,3,AG159),0)</f>
        <v>3</v>
      </c>
      <c r="AG159" s="6">
        <f>IF(H159&gt;0,IF(H159&gt;=$J$160,5,AH159),0)</f>
        <v>5</v>
      </c>
      <c r="AH159" s="6">
        <f>IF(H159&gt;0,IF(H159&gt;=$J$159,7,0),0)</f>
        <v>7</v>
      </c>
      <c r="AI159" s="6">
        <f>IF(L159=7,1,AJ159)</f>
        <v>1</v>
      </c>
      <c r="AJ159" s="6">
        <f>IF(L159=5,2,AK159)</f>
        <v>0</v>
      </c>
      <c r="AK159" s="6">
        <f>IF(L159=3,3,AL159)</f>
        <v>0</v>
      </c>
      <c r="AL159" s="6">
        <f>IF(L159=2,4,AM159)</f>
        <v>0</v>
      </c>
      <c r="AM159" s="6">
        <f>IF(L159=1,5,0)</f>
        <v>0</v>
      </c>
      <c r="AN159" s="8"/>
      <c r="AO159" s="6">
        <f>IF(A159="*",H159,0)</f>
        <v>760</v>
      </c>
      <c r="AP159" s="6">
        <f>J159</f>
        <v>760</v>
      </c>
      <c r="AQ159" s="6" t="str">
        <f>IF(H159&gt;0,LOOKUP(C159,'counts-girls'!A$1:A$16,'counts-girls'!C$1:C$16),0)</f>
        <v>GI</v>
      </c>
      <c r="AR159" s="6">
        <f>IF($A159="*",IF($H159&gt;0,IF($H159&gt;=$AP$163,1,AS159),0),0)</f>
        <v>1</v>
      </c>
      <c r="AS159" s="6">
        <f>IF($A159="*",IF($H159&gt;0,IF($H159&gt;=$AP$162,2,AT159),0),0)</f>
        <v>2</v>
      </c>
      <c r="AT159" s="6">
        <f>IF($A159="*",IF($H159&gt;0,IF($H159&gt;=$AP$161,3,AU159),0),0)</f>
        <v>3</v>
      </c>
      <c r="AU159" s="6">
        <f>IF($A159="*",IF($H159&gt;0,IF($H159&gt;=$AP$160,5,AV159),0),0)</f>
        <v>5</v>
      </c>
      <c r="AV159" s="6">
        <f>IF($A159="*",IF($H159&gt;0,IF($H159&gt;=$AP$159,7,0),0),0)</f>
        <v>7</v>
      </c>
      <c r="AW159" s="8"/>
      <c r="AX159" s="18" t="str">
        <f t="shared" ref="AX159:BM178" si="351">IF($AQ159=AX$7,MAX($AR159:$AV159),"")</f>
        <v/>
      </c>
      <c r="AY159" s="18" t="str">
        <f t="shared" si="351"/>
        <v/>
      </c>
      <c r="AZ159" s="18" t="str">
        <f t="shared" si="351"/>
        <v/>
      </c>
      <c r="BA159" s="18" t="str">
        <f t="shared" si="351"/>
        <v/>
      </c>
      <c r="BB159" s="18" t="str">
        <f t="shared" si="351"/>
        <v/>
      </c>
      <c r="BC159" s="18" t="str">
        <f t="shared" si="351"/>
        <v/>
      </c>
      <c r="BD159" s="18" t="str">
        <f t="shared" si="351"/>
        <v/>
      </c>
      <c r="BE159" s="18">
        <f t="shared" si="351"/>
        <v>7</v>
      </c>
      <c r="BF159" s="18" t="str">
        <f t="shared" si="351"/>
        <v/>
      </c>
      <c r="BG159" s="18" t="str">
        <f t="shared" si="351"/>
        <v/>
      </c>
      <c r="BH159" s="18" t="str">
        <f t="shared" si="351"/>
        <v/>
      </c>
      <c r="BI159" s="18" t="str">
        <f t="shared" si="351"/>
        <v/>
      </c>
      <c r="BJ159" s="18" t="str">
        <f t="shared" si="351"/>
        <v/>
      </c>
      <c r="BK159" s="18" t="str">
        <f t="shared" si="351"/>
        <v/>
      </c>
      <c r="BL159" s="18" t="str">
        <f t="shared" si="351"/>
        <v/>
      </c>
      <c r="BM159" s="18" t="str">
        <f t="shared" si="351"/>
        <v/>
      </c>
      <c r="BN159" s="8"/>
      <c r="BO159" s="8"/>
      <c r="BP159" s="8"/>
      <c r="BQ159" s="8"/>
      <c r="BR159" s="8"/>
      <c r="BS159" s="8"/>
    </row>
    <row r="160" spans="1:71" x14ac:dyDescent="0.2">
      <c r="A160" s="44" t="s">
        <v>196</v>
      </c>
      <c r="B160" s="32" t="s">
        <v>286</v>
      </c>
      <c r="C160" s="33" t="s">
        <v>42</v>
      </c>
      <c r="D160" s="53">
        <v>167.4</v>
      </c>
      <c r="E160" s="34">
        <v>200</v>
      </c>
      <c r="F160" s="34">
        <v>105</v>
      </c>
      <c r="G160" s="34">
        <v>250</v>
      </c>
      <c r="H160" s="34">
        <f t="shared" ref="H160:H178" si="352">SUM(E160:G160)</f>
        <v>555</v>
      </c>
      <c r="I160" s="35">
        <f t="shared" si="350"/>
        <v>397.82400000000001</v>
      </c>
      <c r="J160" s="18">
        <f>IF(H160&gt;=0,LARGE($H$159:$H$178,2),0)</f>
        <v>580</v>
      </c>
      <c r="K160" s="18">
        <f t="shared" ref="K160:K178" si="353">MAX(AI160:AM160)</f>
        <v>3</v>
      </c>
      <c r="L160" s="35">
        <f t="shared" si="301"/>
        <v>3</v>
      </c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8"/>
      <c r="AD160" s="6">
        <f t="shared" ref="AD160:AD178" si="354">IF(H160&gt;0,IF(H160&gt;=$J$163,1,AE160),0)</f>
        <v>1</v>
      </c>
      <c r="AE160" s="6">
        <f t="shared" ref="AE160:AE178" si="355">IF(H160&gt;0,IF(H160&gt;=$J$162,2,AF160),0)</f>
        <v>2</v>
      </c>
      <c r="AF160" s="6">
        <f t="shared" ref="AF160:AF178" si="356">IF(H160&gt;0,IF(H160&gt;=$J$161,3,AG160),0)</f>
        <v>3</v>
      </c>
      <c r="AG160" s="6">
        <f t="shared" ref="AG160:AG178" si="357">IF(H160&gt;0,IF(H160&gt;=$J$160,5,AH160),0)</f>
        <v>0</v>
      </c>
      <c r="AH160" s="6">
        <f t="shared" ref="AH160:AH178" si="358">IF(H160&gt;0,IF(H160&gt;=$J$159,7,0),0)</f>
        <v>0</v>
      </c>
      <c r="AI160" s="6">
        <f t="shared" ref="AI160:AI178" si="359">IF(L160=7,1,AJ160)</f>
        <v>3</v>
      </c>
      <c r="AJ160" s="6">
        <f t="shared" ref="AJ160:AJ178" si="360">IF(L160=5,2,AK160)</f>
        <v>3</v>
      </c>
      <c r="AK160" s="6">
        <f t="shared" ref="AK160:AK178" si="361">IF(L160=3,3,AL160)</f>
        <v>3</v>
      </c>
      <c r="AL160" s="6">
        <f t="shared" ref="AL160:AL178" si="362">IF(L160=2,4,AM160)</f>
        <v>0</v>
      </c>
      <c r="AM160" s="6">
        <f t="shared" ref="AM160:AM178" si="363">IF(L160=1,5,0)</f>
        <v>0</v>
      </c>
      <c r="AN160" s="8"/>
      <c r="AO160" s="6">
        <f t="shared" ref="AO160:AO173" si="364">IF(A160="*",H160,0)</f>
        <v>555</v>
      </c>
      <c r="AP160" s="6">
        <f>J160</f>
        <v>580</v>
      </c>
      <c r="AQ160" s="6" t="str">
        <f>IF(H160&gt;0,LOOKUP(C160,'counts-girls'!A$1:A$16,'counts-girls'!C$1:C$16),0)</f>
        <v>BEN</v>
      </c>
      <c r="AR160" s="6">
        <f t="shared" ref="AR160:AR178" si="365">IF($A160="*",IF($H160&gt;0,IF($H160&gt;=$AP$163,1,AS160),0),0)</f>
        <v>1</v>
      </c>
      <c r="AS160" s="6">
        <f t="shared" ref="AS160:AS178" si="366">IF($A160="*",IF($H160&gt;0,IF($H160&gt;=$AP$162,2,AT160),0),0)</f>
        <v>2</v>
      </c>
      <c r="AT160" s="6">
        <f t="shared" ref="AT160:AT178" si="367">IF($A160="*",IF($H160&gt;0,IF($H160&gt;=$AP$161,3,AU160),0),0)</f>
        <v>3</v>
      </c>
      <c r="AU160" s="6">
        <f t="shared" ref="AU160:AU178" si="368">IF($A160="*",IF($H160&gt;0,IF($H160&gt;=$AP$160,5,AV160),0),0)</f>
        <v>0</v>
      </c>
      <c r="AV160" s="6">
        <f t="shared" ref="AV160:AV178" si="369">IF($A160="*",IF($H160&gt;0,IF($H160&gt;=$AP$159,7,0),0),0)</f>
        <v>0</v>
      </c>
      <c r="AW160" s="8"/>
      <c r="AX160" s="18" t="str">
        <f t="shared" ref="AX160:BM166" si="370">IF($AQ160=AX$7,MAX($AR160:$AV160),"")</f>
        <v/>
      </c>
      <c r="AY160" s="18">
        <f t="shared" si="370"/>
        <v>3</v>
      </c>
      <c r="AZ160" s="18" t="str">
        <f t="shared" si="370"/>
        <v/>
      </c>
      <c r="BA160" s="18" t="str">
        <f t="shared" si="370"/>
        <v/>
      </c>
      <c r="BB160" s="18" t="str">
        <f t="shared" si="370"/>
        <v/>
      </c>
      <c r="BC160" s="18" t="str">
        <f t="shared" si="370"/>
        <v/>
      </c>
      <c r="BD160" s="18" t="str">
        <f t="shared" si="370"/>
        <v/>
      </c>
      <c r="BE160" s="18" t="str">
        <f t="shared" si="370"/>
        <v/>
      </c>
      <c r="BF160" s="18" t="str">
        <f t="shared" si="370"/>
        <v/>
      </c>
      <c r="BG160" s="18" t="str">
        <f t="shared" si="370"/>
        <v/>
      </c>
      <c r="BH160" s="18" t="str">
        <f t="shared" si="370"/>
        <v/>
      </c>
      <c r="BI160" s="18" t="str">
        <f t="shared" si="370"/>
        <v/>
      </c>
      <c r="BJ160" s="18" t="str">
        <f t="shared" si="370"/>
        <v/>
      </c>
      <c r="BK160" s="18" t="str">
        <f t="shared" si="370"/>
        <v/>
      </c>
      <c r="BL160" s="18" t="str">
        <f t="shared" si="370"/>
        <v/>
      </c>
      <c r="BM160" s="18" t="str">
        <f t="shared" si="370"/>
        <v/>
      </c>
      <c r="BN160" s="8"/>
      <c r="BO160" s="8"/>
      <c r="BP160" s="8"/>
      <c r="BQ160" s="8"/>
      <c r="BR160" s="8"/>
      <c r="BS160" s="8"/>
    </row>
    <row r="161" spans="1:71" x14ac:dyDescent="0.2">
      <c r="A161" s="44" t="s">
        <v>196</v>
      </c>
      <c r="B161" s="32" t="s">
        <v>69</v>
      </c>
      <c r="C161" s="33" t="s">
        <v>45</v>
      </c>
      <c r="D161" s="53">
        <v>167.4</v>
      </c>
      <c r="E161" s="34">
        <v>195</v>
      </c>
      <c r="F161" s="34">
        <v>105</v>
      </c>
      <c r="G161" s="34">
        <v>230</v>
      </c>
      <c r="H161" s="34">
        <f t="shared" si="352"/>
        <v>530</v>
      </c>
      <c r="I161" s="35">
        <f t="shared" si="350"/>
        <v>379.904</v>
      </c>
      <c r="J161" s="18">
        <f>IF(H161&gt;=0,LARGE($H$159:$H$178,3),0)</f>
        <v>555</v>
      </c>
      <c r="K161" s="18">
        <f t="shared" si="353"/>
        <v>4</v>
      </c>
      <c r="L161" s="35">
        <f t="shared" si="301"/>
        <v>2</v>
      </c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8"/>
      <c r="AD161" s="6">
        <f t="shared" si="354"/>
        <v>1</v>
      </c>
      <c r="AE161" s="6">
        <f t="shared" si="355"/>
        <v>2</v>
      </c>
      <c r="AF161" s="6">
        <f t="shared" si="356"/>
        <v>0</v>
      </c>
      <c r="AG161" s="6">
        <f t="shared" si="357"/>
        <v>0</v>
      </c>
      <c r="AH161" s="6">
        <f t="shared" si="358"/>
        <v>0</v>
      </c>
      <c r="AI161" s="6">
        <f t="shared" si="359"/>
        <v>4</v>
      </c>
      <c r="AJ161" s="6">
        <f t="shared" si="360"/>
        <v>4</v>
      </c>
      <c r="AK161" s="6">
        <f t="shared" si="361"/>
        <v>4</v>
      </c>
      <c r="AL161" s="6">
        <f t="shared" si="362"/>
        <v>4</v>
      </c>
      <c r="AM161" s="6">
        <f t="shared" si="363"/>
        <v>0</v>
      </c>
      <c r="AN161" s="8"/>
      <c r="AO161" s="6">
        <f t="shared" si="364"/>
        <v>530</v>
      </c>
      <c r="AP161" s="6">
        <f>J161</f>
        <v>555</v>
      </c>
      <c r="AQ161" s="6" t="str">
        <f>IF(H161&gt;0,LOOKUP(C161,'counts-girls'!A$1:A$16,'counts-girls'!C$1:C$16),0)</f>
        <v>LEX</v>
      </c>
      <c r="AR161" s="6">
        <f t="shared" si="365"/>
        <v>1</v>
      </c>
      <c r="AS161" s="6">
        <f t="shared" si="366"/>
        <v>2</v>
      </c>
      <c r="AT161" s="6">
        <f t="shared" si="367"/>
        <v>0</v>
      </c>
      <c r="AU161" s="6">
        <f t="shared" si="368"/>
        <v>0</v>
      </c>
      <c r="AV161" s="6">
        <f t="shared" si="369"/>
        <v>0</v>
      </c>
      <c r="AW161" s="8"/>
      <c r="AX161" s="18" t="str">
        <f t="shared" si="370"/>
        <v/>
      </c>
      <c r="AY161" s="18" t="str">
        <f t="shared" si="370"/>
        <v/>
      </c>
      <c r="AZ161" s="18" t="str">
        <f t="shared" si="370"/>
        <v/>
      </c>
      <c r="BA161" s="18" t="str">
        <f t="shared" si="370"/>
        <v/>
      </c>
      <c r="BB161" s="18" t="str">
        <f t="shared" si="370"/>
        <v/>
      </c>
      <c r="BC161" s="18" t="str">
        <f t="shared" si="370"/>
        <v/>
      </c>
      <c r="BD161" s="18" t="str">
        <f t="shared" si="370"/>
        <v/>
      </c>
      <c r="BE161" s="18" t="str">
        <f t="shared" si="370"/>
        <v/>
      </c>
      <c r="BF161" s="18">
        <f t="shared" si="370"/>
        <v>2</v>
      </c>
      <c r="BG161" s="18" t="str">
        <f t="shared" si="370"/>
        <v/>
      </c>
      <c r="BH161" s="18" t="str">
        <f t="shared" si="370"/>
        <v/>
      </c>
      <c r="BI161" s="18" t="str">
        <f t="shared" si="370"/>
        <v/>
      </c>
      <c r="BJ161" s="18" t="str">
        <f t="shared" si="370"/>
        <v/>
      </c>
      <c r="BK161" s="18" t="str">
        <f t="shared" si="370"/>
        <v/>
      </c>
      <c r="BL161" s="18" t="str">
        <f t="shared" si="370"/>
        <v/>
      </c>
      <c r="BM161" s="18" t="str">
        <f t="shared" si="370"/>
        <v/>
      </c>
      <c r="BN161" s="8"/>
      <c r="BO161" s="8"/>
      <c r="BP161" s="8"/>
      <c r="BQ161" s="8"/>
      <c r="BR161" s="8"/>
      <c r="BS161" s="8"/>
    </row>
    <row r="162" spans="1:71" x14ac:dyDescent="0.2">
      <c r="A162" s="44" t="s">
        <v>196</v>
      </c>
      <c r="B162" s="32" t="s">
        <v>307</v>
      </c>
      <c r="C162" s="33" t="s">
        <v>110</v>
      </c>
      <c r="D162" s="53">
        <v>173.3</v>
      </c>
      <c r="E162" s="34">
        <v>150</v>
      </c>
      <c r="F162" s="34">
        <v>95</v>
      </c>
      <c r="G162" s="34">
        <v>215</v>
      </c>
      <c r="H162" s="34">
        <f t="shared" si="352"/>
        <v>460</v>
      </c>
      <c r="I162" s="35">
        <f t="shared" si="350"/>
        <v>321.12600000000003</v>
      </c>
      <c r="J162" s="18">
        <f>IF(H162&gt;=0,LARGE($H$159:$H$178,4),0)</f>
        <v>530</v>
      </c>
      <c r="K162" s="18">
        <f t="shared" si="353"/>
        <v>0</v>
      </c>
      <c r="L162" s="35">
        <f t="shared" ref="L162:L178" si="371">MAX(AD162:AH162)</f>
        <v>0</v>
      </c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8"/>
      <c r="AD162" s="6">
        <f t="shared" si="354"/>
        <v>0</v>
      </c>
      <c r="AE162" s="6">
        <f t="shared" si="355"/>
        <v>0</v>
      </c>
      <c r="AF162" s="6">
        <f t="shared" si="356"/>
        <v>0</v>
      </c>
      <c r="AG162" s="6">
        <f t="shared" si="357"/>
        <v>0</v>
      </c>
      <c r="AH162" s="6">
        <f t="shared" si="358"/>
        <v>0</v>
      </c>
      <c r="AI162" s="6">
        <f t="shared" si="359"/>
        <v>0</v>
      </c>
      <c r="AJ162" s="6">
        <f t="shared" si="360"/>
        <v>0</v>
      </c>
      <c r="AK162" s="6">
        <f t="shared" si="361"/>
        <v>0</v>
      </c>
      <c r="AL162" s="6">
        <f t="shared" si="362"/>
        <v>0</v>
      </c>
      <c r="AM162" s="6">
        <f t="shared" si="363"/>
        <v>0</v>
      </c>
      <c r="AN162" s="8"/>
      <c r="AO162" s="6">
        <f t="shared" si="364"/>
        <v>460</v>
      </c>
      <c r="AP162" s="6">
        <f>J162</f>
        <v>530</v>
      </c>
      <c r="AQ162" s="6" t="str">
        <f>IF(H162&gt;0,LOOKUP(C162,'counts-girls'!A$1:A$16,'counts-girls'!C$1:C$16),0)</f>
        <v>ELK</v>
      </c>
      <c r="AR162" s="6">
        <f t="shared" si="365"/>
        <v>0</v>
      </c>
      <c r="AS162" s="6">
        <f t="shared" si="366"/>
        <v>0</v>
      </c>
      <c r="AT162" s="6">
        <f t="shared" si="367"/>
        <v>0</v>
      </c>
      <c r="AU162" s="6">
        <f t="shared" si="368"/>
        <v>0</v>
      </c>
      <c r="AV162" s="6">
        <f t="shared" si="369"/>
        <v>0</v>
      </c>
      <c r="AW162" s="8"/>
      <c r="AX162" s="18" t="str">
        <f t="shared" si="370"/>
        <v/>
      </c>
      <c r="AY162" s="18" t="str">
        <f t="shared" si="370"/>
        <v/>
      </c>
      <c r="AZ162" s="18" t="str">
        <f t="shared" si="370"/>
        <v/>
      </c>
      <c r="BA162" s="18" t="str">
        <f t="shared" si="370"/>
        <v/>
      </c>
      <c r="BB162" s="18" t="str">
        <f t="shared" si="370"/>
        <v/>
      </c>
      <c r="BC162" s="18" t="str">
        <f t="shared" si="370"/>
        <v/>
      </c>
      <c r="BD162" s="18">
        <f t="shared" si="370"/>
        <v>0</v>
      </c>
      <c r="BE162" s="18" t="str">
        <f t="shared" si="370"/>
        <v/>
      </c>
      <c r="BF162" s="18" t="str">
        <f t="shared" si="370"/>
        <v/>
      </c>
      <c r="BG162" s="18" t="str">
        <f t="shared" si="370"/>
        <v/>
      </c>
      <c r="BH162" s="18" t="str">
        <f t="shared" si="370"/>
        <v/>
      </c>
      <c r="BI162" s="18" t="str">
        <f t="shared" si="370"/>
        <v/>
      </c>
      <c r="BJ162" s="18" t="str">
        <f t="shared" si="370"/>
        <v/>
      </c>
      <c r="BK162" s="18" t="str">
        <f t="shared" si="370"/>
        <v/>
      </c>
      <c r="BL162" s="18" t="str">
        <f t="shared" si="370"/>
        <v/>
      </c>
      <c r="BM162" s="18" t="str">
        <f t="shared" si="370"/>
        <v/>
      </c>
      <c r="BN162" s="8"/>
      <c r="BO162" s="8"/>
      <c r="BP162" s="8"/>
      <c r="BQ162" s="8"/>
      <c r="BR162" s="8"/>
      <c r="BS162" s="8"/>
    </row>
    <row r="163" spans="1:71" x14ac:dyDescent="0.2">
      <c r="A163" s="8" t="s">
        <v>196</v>
      </c>
      <c r="B163" s="32" t="s">
        <v>346</v>
      </c>
      <c r="C163" s="33" t="s">
        <v>101</v>
      </c>
      <c r="D163" s="53">
        <v>173.4</v>
      </c>
      <c r="E163" s="34">
        <v>205</v>
      </c>
      <c r="F163" s="34">
        <v>75</v>
      </c>
      <c r="G163" s="34">
        <v>220</v>
      </c>
      <c r="H163" s="34">
        <f t="shared" si="352"/>
        <v>500</v>
      </c>
      <c r="I163" s="35">
        <f t="shared" si="350"/>
        <v>349.05</v>
      </c>
      <c r="J163" s="18">
        <f>IF(H163&gt;=0,LARGE($H$159:$H$178,5),0)</f>
        <v>500</v>
      </c>
      <c r="K163" s="18">
        <f t="shared" si="353"/>
        <v>5</v>
      </c>
      <c r="L163" s="35">
        <f t="shared" si="371"/>
        <v>1</v>
      </c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8"/>
      <c r="AD163" s="6">
        <f t="shared" si="354"/>
        <v>1</v>
      </c>
      <c r="AE163" s="6">
        <f t="shared" si="355"/>
        <v>0</v>
      </c>
      <c r="AF163" s="6">
        <f t="shared" si="356"/>
        <v>0</v>
      </c>
      <c r="AG163" s="6">
        <f t="shared" si="357"/>
        <v>0</v>
      </c>
      <c r="AH163" s="6">
        <f t="shared" si="358"/>
        <v>0</v>
      </c>
      <c r="AI163" s="6">
        <f t="shared" si="359"/>
        <v>5</v>
      </c>
      <c r="AJ163" s="6">
        <f t="shared" si="360"/>
        <v>5</v>
      </c>
      <c r="AK163" s="6">
        <f t="shared" si="361"/>
        <v>5</v>
      </c>
      <c r="AL163" s="6">
        <f t="shared" si="362"/>
        <v>5</v>
      </c>
      <c r="AM163" s="6">
        <f t="shared" si="363"/>
        <v>5</v>
      </c>
      <c r="AN163" s="8"/>
      <c r="AO163" s="6">
        <f t="shared" si="364"/>
        <v>500</v>
      </c>
      <c r="AP163" s="6">
        <f>J163</f>
        <v>500</v>
      </c>
      <c r="AQ163" s="6" t="str">
        <f>IF(H163&gt;0,LOOKUP(C163,'counts-girls'!A$1:A$16,'counts-girls'!C$1:C$16),0)</f>
        <v>Z-O</v>
      </c>
      <c r="AR163" s="6">
        <f t="shared" si="365"/>
        <v>1</v>
      </c>
      <c r="AS163" s="6">
        <f t="shared" si="366"/>
        <v>0</v>
      </c>
      <c r="AT163" s="6">
        <f t="shared" si="367"/>
        <v>0</v>
      </c>
      <c r="AU163" s="6">
        <f t="shared" si="368"/>
        <v>0</v>
      </c>
      <c r="AV163" s="6">
        <f t="shared" si="369"/>
        <v>0</v>
      </c>
      <c r="AW163" s="8"/>
      <c r="AX163" s="18" t="str">
        <f t="shared" si="370"/>
        <v/>
      </c>
      <c r="AY163" s="18" t="str">
        <f t="shared" si="370"/>
        <v/>
      </c>
      <c r="AZ163" s="18" t="str">
        <f t="shared" si="370"/>
        <v/>
      </c>
      <c r="BA163" s="18" t="str">
        <f t="shared" si="370"/>
        <v/>
      </c>
      <c r="BB163" s="18" t="str">
        <f t="shared" si="370"/>
        <v/>
      </c>
      <c r="BC163" s="18" t="str">
        <f t="shared" si="370"/>
        <v/>
      </c>
      <c r="BD163" s="18" t="str">
        <f t="shared" si="370"/>
        <v/>
      </c>
      <c r="BE163" s="18" t="str">
        <f t="shared" si="370"/>
        <v/>
      </c>
      <c r="BF163" s="18" t="str">
        <f t="shared" si="370"/>
        <v/>
      </c>
      <c r="BG163" s="18" t="str">
        <f t="shared" si="370"/>
        <v/>
      </c>
      <c r="BH163" s="18" t="str">
        <f t="shared" si="370"/>
        <v/>
      </c>
      <c r="BI163" s="18" t="str">
        <f t="shared" si="370"/>
        <v/>
      </c>
      <c r="BJ163" s="18" t="str">
        <f t="shared" si="370"/>
        <v/>
      </c>
      <c r="BK163" s="18" t="str">
        <f t="shared" si="370"/>
        <v/>
      </c>
      <c r="BL163" s="18" t="str">
        <f t="shared" si="370"/>
        <v/>
      </c>
      <c r="BM163" s="18">
        <f t="shared" si="370"/>
        <v>1</v>
      </c>
      <c r="BN163" s="8"/>
      <c r="BO163" s="8"/>
      <c r="BP163" s="8"/>
      <c r="BQ163" s="8"/>
      <c r="BR163" s="8"/>
      <c r="BS163" s="8"/>
    </row>
    <row r="164" spans="1:71" x14ac:dyDescent="0.2">
      <c r="A164" s="8"/>
      <c r="B164" s="32" t="s">
        <v>318</v>
      </c>
      <c r="C164" s="33" t="s">
        <v>45</v>
      </c>
      <c r="D164" s="53">
        <v>175.7</v>
      </c>
      <c r="E164" s="34">
        <v>170</v>
      </c>
      <c r="F164" s="34">
        <v>85</v>
      </c>
      <c r="G164" s="34">
        <v>230</v>
      </c>
      <c r="H164" s="34">
        <f t="shared" ref="H164:H169" si="372">SUM(E164:G164)</f>
        <v>485</v>
      </c>
      <c r="I164" s="35">
        <f t="shared" si="350"/>
        <v>335.76550000000003</v>
      </c>
      <c r="J164" s="7"/>
      <c r="K164" s="18">
        <f t="shared" ref="K164:K169" si="373">MAX(AI164:AM164)</f>
        <v>0</v>
      </c>
      <c r="L164" s="35">
        <f t="shared" ref="L164:L169" si="374">MAX(AD164:AH164)</f>
        <v>0</v>
      </c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8"/>
      <c r="AD164" s="6">
        <f t="shared" ref="AD164:AD169" si="375">IF(H164&gt;0,IF(H164&gt;=$J$163,1,AE164),0)</f>
        <v>0</v>
      </c>
      <c r="AE164" s="6">
        <f t="shared" ref="AE164:AE169" si="376">IF(H164&gt;0,IF(H164&gt;=$J$162,2,AF164),0)</f>
        <v>0</v>
      </c>
      <c r="AF164" s="6">
        <f t="shared" ref="AF164:AF169" si="377">IF(H164&gt;0,IF(H164&gt;=$J$161,3,AG164),0)</f>
        <v>0</v>
      </c>
      <c r="AG164" s="6">
        <f t="shared" ref="AG164:AG169" si="378">IF(H164&gt;0,IF(H164&gt;=$J$160,5,AH164),0)</f>
        <v>0</v>
      </c>
      <c r="AH164" s="6">
        <f t="shared" ref="AH164:AH169" si="379">IF(H164&gt;0,IF(H164&gt;=$J$159,7,0),0)</f>
        <v>0</v>
      </c>
      <c r="AI164" s="6">
        <f t="shared" ref="AI164:AI169" si="380">IF(L164=7,1,AJ164)</f>
        <v>0</v>
      </c>
      <c r="AJ164" s="6">
        <f t="shared" ref="AJ164:AJ169" si="381">IF(L164=5,2,AK164)</f>
        <v>0</v>
      </c>
      <c r="AK164" s="6">
        <f t="shared" ref="AK164:AK169" si="382">IF(L164=3,3,AL164)</f>
        <v>0</v>
      </c>
      <c r="AL164" s="6">
        <f t="shared" ref="AL164:AL169" si="383">IF(L164=2,4,AM164)</f>
        <v>0</v>
      </c>
      <c r="AM164" s="6">
        <f t="shared" ref="AM164:AM169" si="384">IF(L164=1,5,0)</f>
        <v>0</v>
      </c>
      <c r="AN164" s="8"/>
      <c r="AO164" s="6">
        <f t="shared" ref="AO164:AO169" si="385">IF(A164="*",H164,0)</f>
        <v>0</v>
      </c>
      <c r="AP164" s="6">
        <f t="shared" ref="AP164:AP169" si="386">J164</f>
        <v>0</v>
      </c>
      <c r="AQ164" s="6" t="str">
        <f>IF(H164&gt;0,LOOKUP(C164,'counts-girls'!A$1:A$16,'counts-girls'!C$1:C$16),0)</f>
        <v>LEX</v>
      </c>
      <c r="AR164" s="6">
        <f t="shared" ref="AR164:AR169" si="387">IF($A164="*",IF($H164&gt;0,IF($H164&gt;=$AP$163,1,AS164),0),0)</f>
        <v>0</v>
      </c>
      <c r="AS164" s="6">
        <f t="shared" ref="AS164:AS169" si="388">IF($A164="*",IF($H164&gt;0,IF($H164&gt;=$AP$162,2,AT164),0),0)</f>
        <v>0</v>
      </c>
      <c r="AT164" s="6">
        <f t="shared" ref="AT164:AT169" si="389">IF($A164="*",IF($H164&gt;0,IF($H164&gt;=$AP$161,3,AU164),0),0)</f>
        <v>0</v>
      </c>
      <c r="AU164" s="6">
        <f t="shared" ref="AU164:AU169" si="390">IF($A164="*",IF($H164&gt;0,IF($H164&gt;=$AP$160,5,AV164),0),0)</f>
        <v>0</v>
      </c>
      <c r="AV164" s="6">
        <f t="shared" si="369"/>
        <v>0</v>
      </c>
      <c r="AW164" s="8"/>
      <c r="AX164" s="18" t="str">
        <f t="shared" si="370"/>
        <v/>
      </c>
      <c r="AY164" s="18" t="str">
        <f t="shared" si="370"/>
        <v/>
      </c>
      <c r="AZ164" s="18" t="str">
        <f t="shared" si="370"/>
        <v/>
      </c>
      <c r="BA164" s="18" t="str">
        <f t="shared" si="370"/>
        <v/>
      </c>
      <c r="BB164" s="18" t="str">
        <f t="shared" si="370"/>
        <v/>
      </c>
      <c r="BC164" s="18" t="str">
        <f t="shared" si="370"/>
        <v/>
      </c>
      <c r="BD164" s="18" t="str">
        <f t="shared" si="370"/>
        <v/>
      </c>
      <c r="BE164" s="18" t="str">
        <f t="shared" si="370"/>
        <v/>
      </c>
      <c r="BF164" s="18">
        <f t="shared" si="370"/>
        <v>0</v>
      </c>
      <c r="BG164" s="18" t="str">
        <f t="shared" si="370"/>
        <v/>
      </c>
      <c r="BH164" s="18" t="str">
        <f t="shared" si="370"/>
        <v/>
      </c>
      <c r="BI164" s="18" t="str">
        <f t="shared" si="370"/>
        <v/>
      </c>
      <c r="BJ164" s="18" t="str">
        <f t="shared" si="370"/>
        <v/>
      </c>
      <c r="BK164" s="18" t="str">
        <f t="shared" si="370"/>
        <v/>
      </c>
      <c r="BL164" s="18" t="str">
        <f t="shared" si="370"/>
        <v/>
      </c>
      <c r="BM164" s="18" t="str">
        <f t="shared" si="370"/>
        <v/>
      </c>
      <c r="BN164" s="8"/>
      <c r="BO164" s="8"/>
      <c r="BP164" s="8"/>
      <c r="BQ164" s="8"/>
      <c r="BR164" s="8"/>
      <c r="BS164" s="8"/>
    </row>
    <row r="165" spans="1:71" x14ac:dyDescent="0.2">
      <c r="A165" s="44" t="s">
        <v>196</v>
      </c>
      <c r="B165" s="32" t="s">
        <v>193</v>
      </c>
      <c r="C165" s="33" t="s">
        <v>119</v>
      </c>
      <c r="D165" s="53">
        <v>176.8</v>
      </c>
      <c r="E165" s="34">
        <v>200</v>
      </c>
      <c r="F165" s="34">
        <v>120</v>
      </c>
      <c r="G165" s="34">
        <v>260</v>
      </c>
      <c r="H165" s="34">
        <f t="shared" si="372"/>
        <v>580</v>
      </c>
      <c r="I165" s="35">
        <f t="shared" si="350"/>
        <v>400.084</v>
      </c>
      <c r="J165" s="7"/>
      <c r="K165" s="18">
        <f t="shared" si="373"/>
        <v>2</v>
      </c>
      <c r="L165" s="35">
        <f t="shared" si="374"/>
        <v>5</v>
      </c>
      <c r="M165" s="18"/>
      <c r="N165" s="18"/>
      <c r="O165" s="18"/>
      <c r="P165" s="18">
        <v>0</v>
      </c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8"/>
      <c r="AD165" s="6">
        <f t="shared" si="375"/>
        <v>1</v>
      </c>
      <c r="AE165" s="6">
        <f t="shared" si="376"/>
        <v>2</v>
      </c>
      <c r="AF165" s="6">
        <f t="shared" si="377"/>
        <v>3</v>
      </c>
      <c r="AG165" s="6">
        <f t="shared" si="378"/>
        <v>5</v>
      </c>
      <c r="AH165" s="6">
        <f t="shared" si="379"/>
        <v>0</v>
      </c>
      <c r="AI165" s="6">
        <f t="shared" si="380"/>
        <v>2</v>
      </c>
      <c r="AJ165" s="6">
        <f t="shared" si="381"/>
        <v>2</v>
      </c>
      <c r="AK165" s="6">
        <f t="shared" si="382"/>
        <v>0</v>
      </c>
      <c r="AL165" s="6">
        <f t="shared" si="383"/>
        <v>0</v>
      </c>
      <c r="AM165" s="6">
        <f t="shared" si="384"/>
        <v>0</v>
      </c>
      <c r="AN165" s="8"/>
      <c r="AO165" s="6">
        <f t="shared" si="385"/>
        <v>580</v>
      </c>
      <c r="AP165" s="6">
        <f t="shared" si="386"/>
        <v>0</v>
      </c>
      <c r="AQ165" s="6" t="str">
        <f>IF(H165&gt;0,LOOKUP(C165,'counts-girls'!A$1:A$16,'counts-girls'!C$1:C$16),0)</f>
        <v>BE</v>
      </c>
      <c r="AR165" s="6">
        <f t="shared" si="387"/>
        <v>1</v>
      </c>
      <c r="AS165" s="6">
        <f t="shared" si="388"/>
        <v>2</v>
      </c>
      <c r="AT165" s="6">
        <f t="shared" si="389"/>
        <v>3</v>
      </c>
      <c r="AU165" s="6">
        <f t="shared" si="390"/>
        <v>5</v>
      </c>
      <c r="AV165" s="6">
        <f t="shared" si="369"/>
        <v>0</v>
      </c>
      <c r="AW165" s="8"/>
      <c r="AX165" s="18">
        <f t="shared" si="370"/>
        <v>5</v>
      </c>
      <c r="AY165" s="18" t="str">
        <f t="shared" si="370"/>
        <v/>
      </c>
      <c r="AZ165" s="18" t="str">
        <f t="shared" si="370"/>
        <v/>
      </c>
      <c r="BA165" s="18" t="str">
        <f t="shared" si="370"/>
        <v/>
      </c>
      <c r="BB165" s="18" t="str">
        <f t="shared" si="370"/>
        <v/>
      </c>
      <c r="BC165" s="18" t="str">
        <f t="shared" si="370"/>
        <v/>
      </c>
      <c r="BD165" s="18" t="str">
        <f t="shared" si="370"/>
        <v/>
      </c>
      <c r="BE165" s="18" t="str">
        <f t="shared" si="370"/>
        <v/>
      </c>
      <c r="BF165" s="18" t="str">
        <f t="shared" si="370"/>
        <v/>
      </c>
      <c r="BG165" s="18" t="str">
        <f t="shared" si="370"/>
        <v/>
      </c>
      <c r="BH165" s="18" t="str">
        <f t="shared" si="370"/>
        <v/>
      </c>
      <c r="BI165" s="18" t="str">
        <f t="shared" si="370"/>
        <v/>
      </c>
      <c r="BJ165" s="18" t="str">
        <f t="shared" si="370"/>
        <v/>
      </c>
      <c r="BK165" s="18" t="str">
        <f t="shared" si="370"/>
        <v/>
      </c>
      <c r="BL165" s="18" t="str">
        <f t="shared" si="370"/>
        <v/>
      </c>
      <c r="BM165" s="18" t="str">
        <f t="shared" si="370"/>
        <v/>
      </c>
      <c r="BN165" s="8"/>
      <c r="BO165" s="8"/>
      <c r="BP165" s="8"/>
      <c r="BQ165" s="8"/>
      <c r="BR165" s="8"/>
      <c r="BS165" s="8"/>
    </row>
    <row r="166" spans="1:71" ht="13.5" thickBot="1" x14ac:dyDescent="0.25">
      <c r="A166" s="44" t="s">
        <v>196</v>
      </c>
      <c r="B166" s="32" t="s">
        <v>329</v>
      </c>
      <c r="C166" s="33" t="s">
        <v>109</v>
      </c>
      <c r="D166" s="53">
        <v>176.8</v>
      </c>
      <c r="E166" s="34">
        <v>175</v>
      </c>
      <c r="F166" s="34">
        <v>75</v>
      </c>
      <c r="G166" s="34">
        <v>215</v>
      </c>
      <c r="H166" s="34">
        <f t="shared" si="372"/>
        <v>465</v>
      </c>
      <c r="I166" s="35">
        <f t="shared" si="350"/>
        <v>320.75700000000001</v>
      </c>
      <c r="J166" s="7"/>
      <c r="K166" s="18">
        <f t="shared" si="373"/>
        <v>0</v>
      </c>
      <c r="L166" s="35">
        <f t="shared" si="374"/>
        <v>0</v>
      </c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8"/>
      <c r="AD166" s="6">
        <f t="shared" si="375"/>
        <v>0</v>
      </c>
      <c r="AE166" s="6">
        <f t="shared" si="376"/>
        <v>0</v>
      </c>
      <c r="AF166" s="6">
        <f t="shared" si="377"/>
        <v>0</v>
      </c>
      <c r="AG166" s="6">
        <f t="shared" si="378"/>
        <v>0</v>
      </c>
      <c r="AH166" s="6">
        <f t="shared" si="379"/>
        <v>0</v>
      </c>
      <c r="AI166" s="6">
        <f t="shared" si="380"/>
        <v>0</v>
      </c>
      <c r="AJ166" s="6">
        <f t="shared" si="381"/>
        <v>0</v>
      </c>
      <c r="AK166" s="6">
        <f t="shared" si="382"/>
        <v>0</v>
      </c>
      <c r="AL166" s="6">
        <f t="shared" si="383"/>
        <v>0</v>
      </c>
      <c r="AM166" s="6">
        <f t="shared" si="384"/>
        <v>0</v>
      </c>
      <c r="AN166" s="8"/>
      <c r="AO166" s="6">
        <f t="shared" si="385"/>
        <v>465</v>
      </c>
      <c r="AP166" s="6">
        <f t="shared" si="386"/>
        <v>0</v>
      </c>
      <c r="AQ166" s="6" t="str">
        <f>IF(H166&gt;0,LOOKUP(C166,'counts-girls'!A$1:A$16,'counts-girls'!C$1:C$16),0)</f>
        <v>PLV</v>
      </c>
      <c r="AR166" s="6">
        <f t="shared" si="387"/>
        <v>0</v>
      </c>
      <c r="AS166" s="6">
        <f t="shared" si="388"/>
        <v>0</v>
      </c>
      <c r="AT166" s="6">
        <f t="shared" si="389"/>
        <v>0</v>
      </c>
      <c r="AU166" s="6">
        <f t="shared" si="390"/>
        <v>0</v>
      </c>
      <c r="AV166" s="6">
        <f t="shared" si="369"/>
        <v>0</v>
      </c>
      <c r="AW166" s="8"/>
      <c r="AX166" s="18" t="str">
        <f t="shared" si="370"/>
        <v/>
      </c>
      <c r="AY166" s="18" t="str">
        <f t="shared" si="370"/>
        <v/>
      </c>
      <c r="AZ166" s="18" t="str">
        <f t="shared" si="370"/>
        <v/>
      </c>
      <c r="BA166" s="18" t="str">
        <f t="shared" si="370"/>
        <v/>
      </c>
      <c r="BB166" s="18" t="str">
        <f t="shared" si="370"/>
        <v/>
      </c>
      <c r="BC166" s="18" t="str">
        <f t="shared" si="370"/>
        <v/>
      </c>
      <c r="BD166" s="18" t="str">
        <f t="shared" si="370"/>
        <v/>
      </c>
      <c r="BE166" s="18" t="str">
        <f t="shared" si="370"/>
        <v/>
      </c>
      <c r="BF166" s="18" t="str">
        <f t="shared" si="370"/>
        <v/>
      </c>
      <c r="BG166" s="18" t="str">
        <f t="shared" si="370"/>
        <v/>
      </c>
      <c r="BH166" s="18" t="str">
        <f t="shared" si="370"/>
        <v/>
      </c>
      <c r="BI166" s="18">
        <f t="shared" si="370"/>
        <v>0</v>
      </c>
      <c r="BJ166" s="18" t="str">
        <f t="shared" si="370"/>
        <v/>
      </c>
      <c r="BK166" s="18" t="str">
        <f t="shared" si="370"/>
        <v/>
      </c>
      <c r="BL166" s="18" t="str">
        <f t="shared" si="370"/>
        <v/>
      </c>
      <c r="BM166" s="18" t="str">
        <f t="shared" si="370"/>
        <v/>
      </c>
      <c r="BN166" s="8"/>
      <c r="BO166" s="8"/>
      <c r="BP166" s="8"/>
      <c r="BQ166" s="8"/>
      <c r="BR166" s="8"/>
      <c r="BS166" s="8"/>
    </row>
    <row r="167" spans="1:71" hidden="1" x14ac:dyDescent="0.2">
      <c r="A167" s="8"/>
      <c r="B167" s="32"/>
      <c r="C167" s="33"/>
      <c r="D167" s="53"/>
      <c r="E167" s="34"/>
      <c r="F167" s="34"/>
      <c r="G167" s="34"/>
      <c r="H167" s="34">
        <f t="shared" si="372"/>
        <v>0</v>
      </c>
      <c r="I167" s="35">
        <f t="shared" si="350"/>
        <v>0</v>
      </c>
      <c r="J167" s="7"/>
      <c r="K167" s="18">
        <f t="shared" si="373"/>
        <v>0</v>
      </c>
      <c r="L167" s="35">
        <f t="shared" si="374"/>
        <v>0</v>
      </c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8"/>
      <c r="AD167" s="6">
        <f t="shared" si="375"/>
        <v>0</v>
      </c>
      <c r="AE167" s="6">
        <f t="shared" si="376"/>
        <v>0</v>
      </c>
      <c r="AF167" s="6">
        <f t="shared" si="377"/>
        <v>0</v>
      </c>
      <c r="AG167" s="6">
        <f t="shared" si="378"/>
        <v>0</v>
      </c>
      <c r="AH167" s="6">
        <f t="shared" si="379"/>
        <v>0</v>
      </c>
      <c r="AI167" s="6">
        <f t="shared" si="380"/>
        <v>0</v>
      </c>
      <c r="AJ167" s="6">
        <f t="shared" si="381"/>
        <v>0</v>
      </c>
      <c r="AK167" s="6">
        <f t="shared" si="382"/>
        <v>0</v>
      </c>
      <c r="AL167" s="6">
        <f t="shared" si="383"/>
        <v>0</v>
      </c>
      <c r="AM167" s="6">
        <f t="shared" si="384"/>
        <v>0</v>
      </c>
      <c r="AN167" s="8"/>
      <c r="AO167" s="6">
        <f t="shared" si="385"/>
        <v>0</v>
      </c>
      <c r="AP167" s="6">
        <f t="shared" si="386"/>
        <v>0</v>
      </c>
      <c r="AQ167" s="6">
        <f>IF(H167&gt;0,LOOKUP(C167,'counts-girls'!A$1:A$16,'counts-girls'!C$1:C$16),0)</f>
        <v>0</v>
      </c>
      <c r="AR167" s="6">
        <f t="shared" si="387"/>
        <v>0</v>
      </c>
      <c r="AS167" s="6">
        <f t="shared" si="388"/>
        <v>0</v>
      </c>
      <c r="AT167" s="6">
        <f t="shared" si="389"/>
        <v>0</v>
      </c>
      <c r="AU167" s="6">
        <f t="shared" si="390"/>
        <v>0</v>
      </c>
      <c r="AV167" s="6">
        <f t="shared" si="369"/>
        <v>0</v>
      </c>
      <c r="AW167" s="8"/>
      <c r="AX167" s="18" t="str">
        <f t="shared" si="351"/>
        <v/>
      </c>
      <c r="AY167" s="18" t="str">
        <f t="shared" si="351"/>
        <v/>
      </c>
      <c r="AZ167" s="18" t="str">
        <f t="shared" si="351"/>
        <v/>
      </c>
      <c r="BA167" s="18" t="str">
        <f t="shared" si="351"/>
        <v/>
      </c>
      <c r="BB167" s="18" t="str">
        <f t="shared" si="351"/>
        <v/>
      </c>
      <c r="BC167" s="18" t="str">
        <f t="shared" si="351"/>
        <v/>
      </c>
      <c r="BD167" s="18" t="str">
        <f t="shared" si="351"/>
        <v/>
      </c>
      <c r="BE167" s="18"/>
      <c r="BF167" s="18"/>
      <c r="BG167" s="18"/>
      <c r="BH167" s="18"/>
      <c r="BI167" s="18" t="str">
        <f t="shared" si="351"/>
        <v/>
      </c>
      <c r="BJ167" s="18" t="str">
        <f t="shared" si="351"/>
        <v/>
      </c>
      <c r="BK167" s="18" t="str">
        <f t="shared" si="351"/>
        <v/>
      </c>
      <c r="BL167" s="18" t="str">
        <f t="shared" si="351"/>
        <v/>
      </c>
      <c r="BM167" s="18"/>
      <c r="BN167" s="8"/>
      <c r="BO167" s="8"/>
      <c r="BP167" s="8"/>
      <c r="BQ167" s="8"/>
      <c r="BR167" s="8"/>
      <c r="BS167" s="8"/>
    </row>
    <row r="168" spans="1:71" hidden="1" x14ac:dyDescent="0.2">
      <c r="A168" s="8"/>
      <c r="B168" s="32"/>
      <c r="C168" s="33"/>
      <c r="D168" s="53"/>
      <c r="E168" s="34"/>
      <c r="F168" s="34"/>
      <c r="G168" s="34"/>
      <c r="H168" s="34">
        <f t="shared" si="372"/>
        <v>0</v>
      </c>
      <c r="I168" s="35">
        <f t="shared" si="350"/>
        <v>0</v>
      </c>
      <c r="J168" s="7"/>
      <c r="K168" s="18">
        <f t="shared" si="373"/>
        <v>0</v>
      </c>
      <c r="L168" s="35">
        <f t="shared" si="374"/>
        <v>0</v>
      </c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8"/>
      <c r="AD168" s="6">
        <f t="shared" si="375"/>
        <v>0</v>
      </c>
      <c r="AE168" s="6">
        <f t="shared" si="376"/>
        <v>0</v>
      </c>
      <c r="AF168" s="6">
        <f t="shared" si="377"/>
        <v>0</v>
      </c>
      <c r="AG168" s="6">
        <f t="shared" si="378"/>
        <v>0</v>
      </c>
      <c r="AH168" s="6">
        <f t="shared" si="379"/>
        <v>0</v>
      </c>
      <c r="AI168" s="6">
        <f t="shared" si="380"/>
        <v>0</v>
      </c>
      <c r="AJ168" s="6">
        <f t="shared" si="381"/>
        <v>0</v>
      </c>
      <c r="AK168" s="6">
        <f t="shared" si="382"/>
        <v>0</v>
      </c>
      <c r="AL168" s="6">
        <f t="shared" si="383"/>
        <v>0</v>
      </c>
      <c r="AM168" s="6">
        <f t="shared" si="384"/>
        <v>0</v>
      </c>
      <c r="AN168" s="8"/>
      <c r="AO168" s="6">
        <f t="shared" si="385"/>
        <v>0</v>
      </c>
      <c r="AP168" s="6">
        <f t="shared" si="386"/>
        <v>0</v>
      </c>
      <c r="AQ168" s="6">
        <f>IF(H168&gt;0,LOOKUP(C168,'counts-girls'!A$1:A$16,'counts-girls'!C$1:C$16),0)</f>
        <v>0</v>
      </c>
      <c r="AR168" s="6">
        <f t="shared" si="387"/>
        <v>0</v>
      </c>
      <c r="AS168" s="6">
        <f t="shared" si="388"/>
        <v>0</v>
      </c>
      <c r="AT168" s="6">
        <f t="shared" si="389"/>
        <v>0</v>
      </c>
      <c r="AU168" s="6">
        <f t="shared" si="390"/>
        <v>0</v>
      </c>
      <c r="AV168" s="6">
        <f t="shared" si="369"/>
        <v>0</v>
      </c>
      <c r="AW168" s="8"/>
      <c r="AX168" s="18" t="str">
        <f t="shared" si="351"/>
        <v/>
      </c>
      <c r="AY168" s="18" t="str">
        <f t="shared" si="351"/>
        <v/>
      </c>
      <c r="AZ168" s="18" t="str">
        <f t="shared" si="351"/>
        <v/>
      </c>
      <c r="BA168" s="18" t="str">
        <f t="shared" si="351"/>
        <v/>
      </c>
      <c r="BB168" s="18" t="str">
        <f t="shared" si="351"/>
        <v/>
      </c>
      <c r="BC168" s="18" t="str">
        <f t="shared" si="351"/>
        <v/>
      </c>
      <c r="BD168" s="18" t="str">
        <f t="shared" si="351"/>
        <v/>
      </c>
      <c r="BE168" s="18"/>
      <c r="BF168" s="18"/>
      <c r="BG168" s="18"/>
      <c r="BH168" s="18"/>
      <c r="BI168" s="18" t="str">
        <f t="shared" si="351"/>
        <v/>
      </c>
      <c r="BJ168" s="18" t="str">
        <f t="shared" si="351"/>
        <v/>
      </c>
      <c r="BK168" s="18" t="str">
        <f t="shared" si="351"/>
        <v/>
      </c>
      <c r="BL168" s="18" t="str">
        <f t="shared" si="351"/>
        <v/>
      </c>
      <c r="BM168" s="18"/>
      <c r="BN168" s="8"/>
      <c r="BO168" s="8"/>
      <c r="BP168" s="8"/>
      <c r="BQ168" s="8"/>
      <c r="BR168" s="8"/>
      <c r="BS168" s="8"/>
    </row>
    <row r="169" spans="1:71" hidden="1" x14ac:dyDescent="0.2">
      <c r="A169" s="8"/>
      <c r="B169" s="32"/>
      <c r="C169" s="33"/>
      <c r="D169" s="53"/>
      <c r="E169" s="34"/>
      <c r="F169" s="34"/>
      <c r="G169" s="34"/>
      <c r="H169" s="34">
        <f t="shared" si="372"/>
        <v>0</v>
      </c>
      <c r="I169" s="35">
        <f t="shared" si="350"/>
        <v>0</v>
      </c>
      <c r="J169" s="7"/>
      <c r="K169" s="18">
        <f t="shared" si="373"/>
        <v>0</v>
      </c>
      <c r="L169" s="35">
        <f t="shared" si="374"/>
        <v>0</v>
      </c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8"/>
      <c r="AD169" s="6">
        <f t="shared" si="375"/>
        <v>0</v>
      </c>
      <c r="AE169" s="6">
        <f t="shared" si="376"/>
        <v>0</v>
      </c>
      <c r="AF169" s="6">
        <f t="shared" si="377"/>
        <v>0</v>
      </c>
      <c r="AG169" s="6">
        <f t="shared" si="378"/>
        <v>0</v>
      </c>
      <c r="AH169" s="6">
        <f t="shared" si="379"/>
        <v>0</v>
      </c>
      <c r="AI169" s="6">
        <f t="shared" si="380"/>
        <v>0</v>
      </c>
      <c r="AJ169" s="6">
        <f t="shared" si="381"/>
        <v>0</v>
      </c>
      <c r="AK169" s="6">
        <f t="shared" si="382"/>
        <v>0</v>
      </c>
      <c r="AL169" s="6">
        <f t="shared" si="383"/>
        <v>0</v>
      </c>
      <c r="AM169" s="6">
        <f t="shared" si="384"/>
        <v>0</v>
      </c>
      <c r="AN169" s="8"/>
      <c r="AO169" s="6">
        <f t="shared" si="385"/>
        <v>0</v>
      </c>
      <c r="AP169" s="6">
        <f t="shared" si="386"/>
        <v>0</v>
      </c>
      <c r="AQ169" s="6">
        <f>IF(H169&gt;0,LOOKUP(C169,'counts-girls'!A$1:A$16,'counts-girls'!C$1:C$16),0)</f>
        <v>0</v>
      </c>
      <c r="AR169" s="6">
        <f t="shared" si="387"/>
        <v>0</v>
      </c>
      <c r="AS169" s="6">
        <f t="shared" si="388"/>
        <v>0</v>
      </c>
      <c r="AT169" s="6">
        <f t="shared" si="389"/>
        <v>0</v>
      </c>
      <c r="AU169" s="6">
        <f t="shared" si="390"/>
        <v>0</v>
      </c>
      <c r="AV169" s="6">
        <f t="shared" si="369"/>
        <v>0</v>
      </c>
      <c r="AW169" s="8"/>
      <c r="AX169" s="18" t="str">
        <f t="shared" si="351"/>
        <v/>
      </c>
      <c r="AY169" s="18" t="str">
        <f t="shared" si="351"/>
        <v/>
      </c>
      <c r="AZ169" s="18" t="str">
        <f t="shared" si="351"/>
        <v/>
      </c>
      <c r="BA169" s="18" t="str">
        <f t="shared" si="351"/>
        <v/>
      </c>
      <c r="BB169" s="18" t="str">
        <f t="shared" si="351"/>
        <v/>
      </c>
      <c r="BC169" s="18" t="str">
        <f t="shared" si="351"/>
        <v/>
      </c>
      <c r="BD169" s="18" t="str">
        <f t="shared" si="351"/>
        <v/>
      </c>
      <c r="BE169" s="18"/>
      <c r="BF169" s="18"/>
      <c r="BG169" s="18"/>
      <c r="BH169" s="18"/>
      <c r="BI169" s="18" t="str">
        <f t="shared" si="351"/>
        <v/>
      </c>
      <c r="BJ169" s="18" t="str">
        <f t="shared" si="351"/>
        <v/>
      </c>
      <c r="BK169" s="18" t="str">
        <f t="shared" si="351"/>
        <v/>
      </c>
      <c r="BL169" s="18" t="str">
        <f t="shared" si="351"/>
        <v/>
      </c>
      <c r="BM169" s="18"/>
      <c r="BN169" s="8"/>
      <c r="BO169" s="8"/>
      <c r="BP169" s="8"/>
      <c r="BQ169" s="8"/>
      <c r="BR169" s="8"/>
      <c r="BS169" s="8"/>
    </row>
    <row r="170" spans="1:71" hidden="1" x14ac:dyDescent="0.2">
      <c r="A170" s="44"/>
      <c r="B170" s="32"/>
      <c r="C170" s="33"/>
      <c r="D170" s="53"/>
      <c r="E170" s="34"/>
      <c r="F170" s="34"/>
      <c r="G170" s="34"/>
      <c r="H170" s="34">
        <f t="shared" si="352"/>
        <v>0</v>
      </c>
      <c r="I170" s="35">
        <f t="shared" si="350"/>
        <v>0</v>
      </c>
      <c r="J170" s="36"/>
      <c r="K170" s="18">
        <f t="shared" si="353"/>
        <v>0</v>
      </c>
      <c r="L170" s="35">
        <f t="shared" si="371"/>
        <v>0</v>
      </c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8"/>
      <c r="AD170" s="6">
        <f t="shared" si="354"/>
        <v>0</v>
      </c>
      <c r="AE170" s="6">
        <f t="shared" si="355"/>
        <v>0</v>
      </c>
      <c r="AF170" s="6">
        <f t="shared" si="356"/>
        <v>0</v>
      </c>
      <c r="AG170" s="6">
        <f t="shared" si="357"/>
        <v>0</v>
      </c>
      <c r="AH170" s="6">
        <f t="shared" si="358"/>
        <v>0</v>
      </c>
      <c r="AI170" s="6">
        <f t="shared" si="359"/>
        <v>0</v>
      </c>
      <c r="AJ170" s="6">
        <f t="shared" si="360"/>
        <v>0</v>
      </c>
      <c r="AK170" s="6">
        <f t="shared" si="361"/>
        <v>0</v>
      </c>
      <c r="AL170" s="6">
        <f t="shared" si="362"/>
        <v>0</v>
      </c>
      <c r="AM170" s="6">
        <f t="shared" si="363"/>
        <v>0</v>
      </c>
      <c r="AN170" s="8"/>
      <c r="AO170" s="6">
        <f t="shared" si="364"/>
        <v>0</v>
      </c>
      <c r="AP170" s="8"/>
      <c r="AQ170" s="6">
        <f>IF(H170&gt;0,LOOKUP(C170,'counts-girls'!A$1:A$16,'counts-girls'!C$1:C$16),0)</f>
        <v>0</v>
      </c>
      <c r="AR170" s="6">
        <f t="shared" si="365"/>
        <v>0</v>
      </c>
      <c r="AS170" s="6">
        <f t="shared" si="366"/>
        <v>0</v>
      </c>
      <c r="AT170" s="6">
        <f t="shared" si="367"/>
        <v>0</v>
      </c>
      <c r="AU170" s="6">
        <f t="shared" si="368"/>
        <v>0</v>
      </c>
      <c r="AV170" s="6">
        <f t="shared" si="369"/>
        <v>0</v>
      </c>
      <c r="AW170" s="8"/>
      <c r="AX170" s="18" t="str">
        <f t="shared" si="351"/>
        <v/>
      </c>
      <c r="AY170" s="18" t="str">
        <f t="shared" si="351"/>
        <v/>
      </c>
      <c r="AZ170" s="18" t="str">
        <f t="shared" si="351"/>
        <v/>
      </c>
      <c r="BA170" s="18" t="str">
        <f t="shared" si="351"/>
        <v/>
      </c>
      <c r="BB170" s="18" t="str">
        <f t="shared" si="351"/>
        <v/>
      </c>
      <c r="BC170" s="18" t="str">
        <f t="shared" si="351"/>
        <v/>
      </c>
      <c r="BD170" s="18" t="str">
        <f t="shared" si="351"/>
        <v/>
      </c>
      <c r="BE170" s="18"/>
      <c r="BF170" s="18"/>
      <c r="BG170" s="18"/>
      <c r="BH170" s="18"/>
      <c r="BI170" s="18" t="str">
        <f t="shared" si="351"/>
        <v/>
      </c>
      <c r="BJ170" s="18" t="str">
        <f t="shared" si="351"/>
        <v/>
      </c>
      <c r="BK170" s="18" t="str">
        <f t="shared" si="351"/>
        <v/>
      </c>
      <c r="BL170" s="18" t="str">
        <f t="shared" si="351"/>
        <v/>
      </c>
      <c r="BM170" s="18" t="str">
        <f t="shared" si="351"/>
        <v/>
      </c>
      <c r="BN170" s="8"/>
      <c r="BO170" s="8"/>
      <c r="BP170" s="8"/>
      <c r="BQ170" s="8"/>
      <c r="BR170" s="8"/>
      <c r="BS170" s="8"/>
    </row>
    <row r="171" spans="1:71" hidden="1" x14ac:dyDescent="0.2">
      <c r="A171" s="8"/>
      <c r="B171" s="32"/>
      <c r="C171" s="33"/>
      <c r="D171" s="53"/>
      <c r="E171" s="34"/>
      <c r="F171" s="34"/>
      <c r="G171" s="34"/>
      <c r="H171" s="34">
        <f t="shared" si="352"/>
        <v>0</v>
      </c>
      <c r="I171" s="35">
        <f t="shared" si="350"/>
        <v>0</v>
      </c>
      <c r="J171" s="36"/>
      <c r="K171" s="18">
        <f t="shared" si="353"/>
        <v>0</v>
      </c>
      <c r="L171" s="35">
        <f t="shared" si="371"/>
        <v>0</v>
      </c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8"/>
      <c r="AD171" s="6">
        <f t="shared" si="354"/>
        <v>0</v>
      </c>
      <c r="AE171" s="6">
        <f t="shared" si="355"/>
        <v>0</v>
      </c>
      <c r="AF171" s="6">
        <f t="shared" si="356"/>
        <v>0</v>
      </c>
      <c r="AG171" s="6">
        <f t="shared" si="357"/>
        <v>0</v>
      </c>
      <c r="AH171" s="6">
        <f t="shared" si="358"/>
        <v>0</v>
      </c>
      <c r="AI171" s="6">
        <f t="shared" si="359"/>
        <v>0</v>
      </c>
      <c r="AJ171" s="6">
        <f t="shared" si="360"/>
        <v>0</v>
      </c>
      <c r="AK171" s="6">
        <f t="shared" si="361"/>
        <v>0</v>
      </c>
      <c r="AL171" s="6">
        <f t="shared" si="362"/>
        <v>0</v>
      </c>
      <c r="AM171" s="6">
        <f t="shared" si="363"/>
        <v>0</v>
      </c>
      <c r="AN171" s="8"/>
      <c r="AO171" s="6">
        <f t="shared" si="364"/>
        <v>0</v>
      </c>
      <c r="AP171" s="8"/>
      <c r="AQ171" s="6">
        <f>IF(H171&gt;0,LOOKUP(C171,'counts-girls'!A$1:A$16,'counts-girls'!C$1:C$16),0)</f>
        <v>0</v>
      </c>
      <c r="AR171" s="6">
        <f t="shared" si="365"/>
        <v>0</v>
      </c>
      <c r="AS171" s="6">
        <f t="shared" si="366"/>
        <v>0</v>
      </c>
      <c r="AT171" s="6">
        <f t="shared" si="367"/>
        <v>0</v>
      </c>
      <c r="AU171" s="6">
        <f t="shared" si="368"/>
        <v>0</v>
      </c>
      <c r="AV171" s="6">
        <f t="shared" si="369"/>
        <v>0</v>
      </c>
      <c r="AW171" s="8"/>
      <c r="AX171" s="18" t="str">
        <f t="shared" si="351"/>
        <v/>
      </c>
      <c r="AY171" s="18" t="str">
        <f t="shared" si="351"/>
        <v/>
      </c>
      <c r="AZ171" s="18" t="str">
        <f t="shared" si="351"/>
        <v/>
      </c>
      <c r="BA171" s="18" t="str">
        <f t="shared" si="351"/>
        <v/>
      </c>
      <c r="BB171" s="18" t="str">
        <f t="shared" si="351"/>
        <v/>
      </c>
      <c r="BC171" s="18" t="str">
        <f t="shared" si="351"/>
        <v/>
      </c>
      <c r="BD171" s="18" t="str">
        <f t="shared" si="351"/>
        <v/>
      </c>
      <c r="BE171" s="18"/>
      <c r="BF171" s="18"/>
      <c r="BG171" s="18"/>
      <c r="BH171" s="18"/>
      <c r="BI171" s="18" t="str">
        <f t="shared" si="351"/>
        <v/>
      </c>
      <c r="BJ171" s="18" t="str">
        <f t="shared" si="351"/>
        <v/>
      </c>
      <c r="BK171" s="18" t="str">
        <f t="shared" si="351"/>
        <v/>
      </c>
      <c r="BL171" s="18" t="str">
        <f t="shared" si="351"/>
        <v/>
      </c>
      <c r="BM171" s="18" t="str">
        <f t="shared" si="351"/>
        <v/>
      </c>
      <c r="BN171" s="8"/>
      <c r="BO171" s="8"/>
      <c r="BP171" s="8"/>
      <c r="BQ171" s="8"/>
      <c r="BR171" s="8"/>
      <c r="BS171" s="8"/>
    </row>
    <row r="172" spans="1:71" hidden="1" x14ac:dyDescent="0.2">
      <c r="A172" s="8"/>
      <c r="B172" s="32"/>
      <c r="C172" s="33"/>
      <c r="D172" s="53"/>
      <c r="E172" s="34"/>
      <c r="F172" s="34"/>
      <c r="G172" s="34"/>
      <c r="H172" s="34">
        <f t="shared" si="352"/>
        <v>0</v>
      </c>
      <c r="I172" s="35">
        <f t="shared" si="350"/>
        <v>0</v>
      </c>
      <c r="J172" s="36"/>
      <c r="K172" s="18">
        <f t="shared" si="353"/>
        <v>0</v>
      </c>
      <c r="L172" s="35">
        <f t="shared" si="371"/>
        <v>0</v>
      </c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8"/>
      <c r="AD172" s="6">
        <f t="shared" si="354"/>
        <v>0</v>
      </c>
      <c r="AE172" s="6">
        <f t="shared" si="355"/>
        <v>0</v>
      </c>
      <c r="AF172" s="6">
        <f t="shared" si="356"/>
        <v>0</v>
      </c>
      <c r="AG172" s="6">
        <f t="shared" si="357"/>
        <v>0</v>
      </c>
      <c r="AH172" s="6">
        <f t="shared" si="358"/>
        <v>0</v>
      </c>
      <c r="AI172" s="6">
        <f t="shared" si="359"/>
        <v>0</v>
      </c>
      <c r="AJ172" s="6">
        <f t="shared" si="360"/>
        <v>0</v>
      </c>
      <c r="AK172" s="6">
        <f t="shared" si="361"/>
        <v>0</v>
      </c>
      <c r="AL172" s="6">
        <f t="shared" si="362"/>
        <v>0</v>
      </c>
      <c r="AM172" s="6">
        <f t="shared" si="363"/>
        <v>0</v>
      </c>
      <c r="AN172" s="8"/>
      <c r="AO172" s="6">
        <f t="shared" si="364"/>
        <v>0</v>
      </c>
      <c r="AP172" s="8"/>
      <c r="AQ172" s="6">
        <f>IF(H172&gt;0,LOOKUP(C172,'counts-girls'!A$1:A$16,'counts-girls'!C$1:C$16),0)</f>
        <v>0</v>
      </c>
      <c r="AR172" s="6">
        <f t="shared" si="365"/>
        <v>0</v>
      </c>
      <c r="AS172" s="6">
        <f t="shared" si="366"/>
        <v>0</v>
      </c>
      <c r="AT172" s="6">
        <f t="shared" si="367"/>
        <v>0</v>
      </c>
      <c r="AU172" s="6">
        <f t="shared" si="368"/>
        <v>0</v>
      </c>
      <c r="AV172" s="6">
        <f t="shared" si="369"/>
        <v>0</v>
      </c>
      <c r="AW172" s="8"/>
      <c r="AX172" s="18" t="str">
        <f t="shared" si="351"/>
        <v/>
      </c>
      <c r="AY172" s="18" t="str">
        <f t="shared" si="351"/>
        <v/>
      </c>
      <c r="AZ172" s="18" t="str">
        <f t="shared" si="351"/>
        <v/>
      </c>
      <c r="BA172" s="18" t="str">
        <f t="shared" si="351"/>
        <v/>
      </c>
      <c r="BB172" s="18" t="str">
        <f t="shared" si="351"/>
        <v/>
      </c>
      <c r="BC172" s="18" t="str">
        <f t="shared" si="351"/>
        <v/>
      </c>
      <c r="BD172" s="18" t="str">
        <f t="shared" si="351"/>
        <v/>
      </c>
      <c r="BE172" s="18"/>
      <c r="BF172" s="18"/>
      <c r="BG172" s="18"/>
      <c r="BH172" s="18"/>
      <c r="BI172" s="18" t="str">
        <f t="shared" si="351"/>
        <v/>
      </c>
      <c r="BJ172" s="18" t="str">
        <f t="shared" si="351"/>
        <v/>
      </c>
      <c r="BK172" s="18" t="str">
        <f t="shared" si="351"/>
        <v/>
      </c>
      <c r="BL172" s="18" t="str">
        <f t="shared" si="351"/>
        <v/>
      </c>
      <c r="BM172" s="18" t="str">
        <f t="shared" si="351"/>
        <v/>
      </c>
      <c r="BN172" s="8"/>
      <c r="BO172" s="8"/>
      <c r="BP172" s="8"/>
      <c r="BQ172" s="8"/>
      <c r="BR172" s="8"/>
      <c r="BS172" s="8"/>
    </row>
    <row r="173" spans="1:71" hidden="1" x14ac:dyDescent="0.2">
      <c r="A173" s="8"/>
      <c r="B173" s="32"/>
      <c r="C173" s="33"/>
      <c r="D173" s="53"/>
      <c r="E173" s="34"/>
      <c r="F173" s="34"/>
      <c r="G173" s="34"/>
      <c r="H173" s="34">
        <f t="shared" si="352"/>
        <v>0</v>
      </c>
      <c r="I173" s="35">
        <f t="shared" si="350"/>
        <v>0</v>
      </c>
      <c r="J173" s="36"/>
      <c r="K173" s="18">
        <f t="shared" si="353"/>
        <v>0</v>
      </c>
      <c r="L173" s="35">
        <f t="shared" si="371"/>
        <v>0</v>
      </c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8"/>
      <c r="AD173" s="6">
        <f t="shared" si="354"/>
        <v>0</v>
      </c>
      <c r="AE173" s="6">
        <f t="shared" si="355"/>
        <v>0</v>
      </c>
      <c r="AF173" s="6">
        <f t="shared" si="356"/>
        <v>0</v>
      </c>
      <c r="AG173" s="6">
        <f t="shared" si="357"/>
        <v>0</v>
      </c>
      <c r="AH173" s="6">
        <f t="shared" si="358"/>
        <v>0</v>
      </c>
      <c r="AI173" s="6">
        <f t="shared" si="359"/>
        <v>0</v>
      </c>
      <c r="AJ173" s="6">
        <f t="shared" si="360"/>
        <v>0</v>
      </c>
      <c r="AK173" s="6">
        <f t="shared" si="361"/>
        <v>0</v>
      </c>
      <c r="AL173" s="6">
        <f t="shared" si="362"/>
        <v>0</v>
      </c>
      <c r="AM173" s="6">
        <f t="shared" si="363"/>
        <v>0</v>
      </c>
      <c r="AN173" s="8"/>
      <c r="AO173" s="6">
        <f t="shared" si="364"/>
        <v>0</v>
      </c>
      <c r="AP173" s="8"/>
      <c r="AQ173" s="6">
        <f>IF(H173&gt;0,LOOKUP(C173,'counts-girls'!A$1:A$16,'counts-girls'!C$1:C$16),0)</f>
        <v>0</v>
      </c>
      <c r="AR173" s="6">
        <f t="shared" si="365"/>
        <v>0</v>
      </c>
      <c r="AS173" s="6">
        <f t="shared" si="366"/>
        <v>0</v>
      </c>
      <c r="AT173" s="6">
        <f t="shared" si="367"/>
        <v>0</v>
      </c>
      <c r="AU173" s="6">
        <f t="shared" si="368"/>
        <v>0</v>
      </c>
      <c r="AV173" s="6">
        <f t="shared" si="369"/>
        <v>0</v>
      </c>
      <c r="AW173" s="8"/>
      <c r="AX173" s="18" t="str">
        <f t="shared" si="351"/>
        <v/>
      </c>
      <c r="AY173" s="18" t="str">
        <f t="shared" si="351"/>
        <v/>
      </c>
      <c r="AZ173" s="18" t="str">
        <f t="shared" si="351"/>
        <v/>
      </c>
      <c r="BA173" s="18" t="str">
        <f t="shared" si="351"/>
        <v/>
      </c>
      <c r="BB173" s="18" t="str">
        <f t="shared" si="351"/>
        <v/>
      </c>
      <c r="BC173" s="18" t="str">
        <f t="shared" si="351"/>
        <v/>
      </c>
      <c r="BD173" s="18" t="str">
        <f t="shared" si="351"/>
        <v/>
      </c>
      <c r="BE173" s="18"/>
      <c r="BF173" s="18"/>
      <c r="BG173" s="18"/>
      <c r="BH173" s="18"/>
      <c r="BI173" s="18" t="str">
        <f t="shared" si="351"/>
        <v/>
      </c>
      <c r="BJ173" s="18" t="str">
        <f t="shared" si="351"/>
        <v/>
      </c>
      <c r="BK173" s="18" t="str">
        <f t="shared" si="351"/>
        <v/>
      </c>
      <c r="BL173" s="18" t="str">
        <f t="shared" si="351"/>
        <v/>
      </c>
      <c r="BM173" s="18" t="str">
        <f t="shared" si="351"/>
        <v/>
      </c>
      <c r="BN173" s="8"/>
      <c r="BO173" s="8"/>
      <c r="BP173" s="8"/>
      <c r="BQ173" s="8"/>
      <c r="BR173" s="8"/>
      <c r="BS173" s="8"/>
    </row>
    <row r="174" spans="1:71" hidden="1" x14ac:dyDescent="0.2">
      <c r="A174" s="44"/>
      <c r="B174" s="32"/>
      <c r="C174" s="33"/>
      <c r="D174" s="53"/>
      <c r="E174" s="34"/>
      <c r="F174" s="34"/>
      <c r="G174" s="34"/>
      <c r="H174" s="34">
        <f t="shared" si="352"/>
        <v>0</v>
      </c>
      <c r="I174" s="35">
        <f t="shared" si="350"/>
        <v>0</v>
      </c>
      <c r="J174" s="36"/>
      <c r="K174" s="18">
        <f t="shared" si="353"/>
        <v>0</v>
      </c>
      <c r="L174" s="35">
        <f t="shared" si="371"/>
        <v>0</v>
      </c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8"/>
      <c r="AD174" s="6">
        <f t="shared" si="354"/>
        <v>0</v>
      </c>
      <c r="AE174" s="6">
        <f t="shared" si="355"/>
        <v>0</v>
      </c>
      <c r="AF174" s="6">
        <f t="shared" si="356"/>
        <v>0</v>
      </c>
      <c r="AG174" s="6">
        <f t="shared" si="357"/>
        <v>0</v>
      </c>
      <c r="AH174" s="6">
        <f t="shared" si="358"/>
        <v>0</v>
      </c>
      <c r="AI174" s="6">
        <f t="shared" si="359"/>
        <v>0</v>
      </c>
      <c r="AJ174" s="6">
        <f t="shared" si="360"/>
        <v>0</v>
      </c>
      <c r="AK174" s="6">
        <f t="shared" si="361"/>
        <v>0</v>
      </c>
      <c r="AL174" s="6">
        <f t="shared" si="362"/>
        <v>0</v>
      </c>
      <c r="AM174" s="6">
        <f t="shared" si="363"/>
        <v>0</v>
      </c>
      <c r="AN174" s="8"/>
      <c r="AO174" s="6" t="str">
        <f t="shared" si="333"/>
        <v/>
      </c>
      <c r="AP174" s="8"/>
      <c r="AQ174" s="6">
        <f>IF(H174&gt;0,LOOKUP(C174,'counts-girls'!A$1:A$16,'counts-girls'!C$1:C$16),0)</f>
        <v>0</v>
      </c>
      <c r="AR174" s="6">
        <f t="shared" si="365"/>
        <v>0</v>
      </c>
      <c r="AS174" s="6">
        <f t="shared" si="366"/>
        <v>0</v>
      </c>
      <c r="AT174" s="6">
        <f t="shared" si="367"/>
        <v>0</v>
      </c>
      <c r="AU174" s="6">
        <f t="shared" si="368"/>
        <v>0</v>
      </c>
      <c r="AV174" s="6">
        <f t="shared" si="369"/>
        <v>0</v>
      </c>
      <c r="AW174" s="8"/>
      <c r="AX174" s="18" t="str">
        <f t="shared" si="351"/>
        <v/>
      </c>
      <c r="AY174" s="18" t="str">
        <f t="shared" si="351"/>
        <v/>
      </c>
      <c r="AZ174" s="18" t="str">
        <f t="shared" si="351"/>
        <v/>
      </c>
      <c r="BA174" s="18" t="str">
        <f t="shared" si="351"/>
        <v/>
      </c>
      <c r="BB174" s="18" t="str">
        <f t="shared" si="351"/>
        <v/>
      </c>
      <c r="BC174" s="18" t="str">
        <f t="shared" si="351"/>
        <v/>
      </c>
      <c r="BD174" s="18" t="str">
        <f t="shared" si="351"/>
        <v/>
      </c>
      <c r="BE174" s="18"/>
      <c r="BF174" s="18"/>
      <c r="BG174" s="18"/>
      <c r="BH174" s="18"/>
      <c r="BI174" s="18" t="str">
        <f t="shared" si="351"/>
        <v/>
      </c>
      <c r="BJ174" s="18" t="str">
        <f t="shared" si="351"/>
        <v/>
      </c>
      <c r="BK174" s="18" t="str">
        <f t="shared" si="351"/>
        <v/>
      </c>
      <c r="BL174" s="18" t="str">
        <f t="shared" si="351"/>
        <v/>
      </c>
      <c r="BM174" s="18" t="str">
        <f t="shared" si="351"/>
        <v/>
      </c>
      <c r="BN174" s="8"/>
      <c r="BO174" s="8"/>
      <c r="BP174" s="8"/>
      <c r="BQ174" s="8"/>
      <c r="BR174" s="8"/>
      <c r="BS174" s="8"/>
    </row>
    <row r="175" spans="1:71" hidden="1" x14ac:dyDescent="0.2">
      <c r="A175" s="8"/>
      <c r="B175" s="32"/>
      <c r="C175" s="33"/>
      <c r="D175" s="53"/>
      <c r="E175" s="34"/>
      <c r="F175" s="34"/>
      <c r="G175" s="34"/>
      <c r="H175" s="34">
        <f t="shared" si="352"/>
        <v>0</v>
      </c>
      <c r="I175" s="35">
        <f t="shared" si="350"/>
        <v>0</v>
      </c>
      <c r="J175" s="36"/>
      <c r="K175" s="18">
        <f t="shared" si="353"/>
        <v>0</v>
      </c>
      <c r="L175" s="35">
        <f t="shared" si="371"/>
        <v>0</v>
      </c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8"/>
      <c r="AD175" s="6">
        <f t="shared" si="354"/>
        <v>0</v>
      </c>
      <c r="AE175" s="6">
        <f t="shared" si="355"/>
        <v>0</v>
      </c>
      <c r="AF175" s="6">
        <f t="shared" si="356"/>
        <v>0</v>
      </c>
      <c r="AG175" s="6">
        <f t="shared" si="357"/>
        <v>0</v>
      </c>
      <c r="AH175" s="6">
        <f t="shared" si="358"/>
        <v>0</v>
      </c>
      <c r="AI175" s="6">
        <f t="shared" si="359"/>
        <v>0</v>
      </c>
      <c r="AJ175" s="6">
        <f t="shared" si="360"/>
        <v>0</v>
      </c>
      <c r="AK175" s="6">
        <f t="shared" si="361"/>
        <v>0</v>
      </c>
      <c r="AL175" s="6">
        <f t="shared" si="362"/>
        <v>0</v>
      </c>
      <c r="AM175" s="6">
        <f t="shared" si="363"/>
        <v>0</v>
      </c>
      <c r="AN175" s="8"/>
      <c r="AO175" s="6" t="str">
        <f t="shared" si="333"/>
        <v/>
      </c>
      <c r="AP175" s="8"/>
      <c r="AQ175" s="6">
        <f>IF(H175&gt;0,LOOKUP(C175,'counts-girls'!A$1:A$16,'counts-girls'!C$1:C$16),0)</f>
        <v>0</v>
      </c>
      <c r="AR175" s="6">
        <f t="shared" si="365"/>
        <v>0</v>
      </c>
      <c r="AS175" s="6">
        <f t="shared" si="366"/>
        <v>0</v>
      </c>
      <c r="AT175" s="6">
        <f t="shared" si="367"/>
        <v>0</v>
      </c>
      <c r="AU175" s="6">
        <f t="shared" si="368"/>
        <v>0</v>
      </c>
      <c r="AV175" s="6">
        <f t="shared" si="369"/>
        <v>0</v>
      </c>
      <c r="AW175" s="8"/>
      <c r="AX175" s="18" t="str">
        <f t="shared" si="351"/>
        <v/>
      </c>
      <c r="AY175" s="18" t="str">
        <f t="shared" si="351"/>
        <v/>
      </c>
      <c r="AZ175" s="18" t="str">
        <f t="shared" si="351"/>
        <v/>
      </c>
      <c r="BA175" s="18" t="str">
        <f t="shared" si="351"/>
        <v/>
      </c>
      <c r="BB175" s="18" t="str">
        <f t="shared" si="351"/>
        <v/>
      </c>
      <c r="BC175" s="18" t="str">
        <f t="shared" si="351"/>
        <v/>
      </c>
      <c r="BD175" s="18" t="str">
        <f t="shared" si="351"/>
        <v/>
      </c>
      <c r="BE175" s="18"/>
      <c r="BF175" s="18"/>
      <c r="BG175" s="18"/>
      <c r="BH175" s="18"/>
      <c r="BI175" s="18" t="str">
        <f t="shared" si="351"/>
        <v/>
      </c>
      <c r="BJ175" s="18" t="str">
        <f t="shared" si="351"/>
        <v/>
      </c>
      <c r="BK175" s="18" t="str">
        <f t="shared" si="351"/>
        <v/>
      </c>
      <c r="BL175" s="18" t="str">
        <f t="shared" si="351"/>
        <v/>
      </c>
      <c r="BM175" s="18" t="str">
        <f t="shared" si="351"/>
        <v/>
      </c>
      <c r="BN175" s="8"/>
      <c r="BO175" s="8"/>
      <c r="BP175" s="8"/>
      <c r="BQ175" s="8"/>
      <c r="BR175" s="8"/>
      <c r="BS175" s="8"/>
    </row>
    <row r="176" spans="1:71" hidden="1" x14ac:dyDescent="0.2">
      <c r="A176" s="8"/>
      <c r="B176" s="32"/>
      <c r="C176" s="33"/>
      <c r="D176" s="53"/>
      <c r="E176" s="34"/>
      <c r="F176" s="34"/>
      <c r="G176" s="34"/>
      <c r="H176" s="34">
        <f t="shared" si="352"/>
        <v>0</v>
      </c>
      <c r="I176" s="35">
        <f t="shared" si="350"/>
        <v>0</v>
      </c>
      <c r="J176" s="36"/>
      <c r="K176" s="18">
        <f t="shared" si="353"/>
        <v>0</v>
      </c>
      <c r="L176" s="35">
        <f t="shared" si="371"/>
        <v>0</v>
      </c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8"/>
      <c r="AD176" s="6">
        <f t="shared" si="354"/>
        <v>0</v>
      </c>
      <c r="AE176" s="6">
        <f t="shared" si="355"/>
        <v>0</v>
      </c>
      <c r="AF176" s="6">
        <f t="shared" si="356"/>
        <v>0</v>
      </c>
      <c r="AG176" s="6">
        <f t="shared" si="357"/>
        <v>0</v>
      </c>
      <c r="AH176" s="6">
        <f t="shared" si="358"/>
        <v>0</v>
      </c>
      <c r="AI176" s="6">
        <f t="shared" si="359"/>
        <v>0</v>
      </c>
      <c r="AJ176" s="6">
        <f t="shared" si="360"/>
        <v>0</v>
      </c>
      <c r="AK176" s="6">
        <f t="shared" si="361"/>
        <v>0</v>
      </c>
      <c r="AL176" s="6">
        <f t="shared" si="362"/>
        <v>0</v>
      </c>
      <c r="AM176" s="6">
        <f t="shared" si="363"/>
        <v>0</v>
      </c>
      <c r="AN176" s="8"/>
      <c r="AO176" s="6" t="str">
        <f t="shared" si="333"/>
        <v/>
      </c>
      <c r="AP176" s="8"/>
      <c r="AQ176" s="6">
        <f>IF(H176&gt;0,LOOKUP(C176,'counts-girls'!A$1:A$16,'counts-girls'!C$1:C$16),0)</f>
        <v>0</v>
      </c>
      <c r="AR176" s="6">
        <f t="shared" si="365"/>
        <v>0</v>
      </c>
      <c r="AS176" s="6">
        <f t="shared" si="366"/>
        <v>0</v>
      </c>
      <c r="AT176" s="6">
        <f t="shared" si="367"/>
        <v>0</v>
      </c>
      <c r="AU176" s="6">
        <f t="shared" si="368"/>
        <v>0</v>
      </c>
      <c r="AV176" s="6">
        <f t="shared" si="369"/>
        <v>0</v>
      </c>
      <c r="AW176" s="8"/>
      <c r="AX176" s="18" t="str">
        <f t="shared" si="351"/>
        <v/>
      </c>
      <c r="AY176" s="18" t="str">
        <f t="shared" si="351"/>
        <v/>
      </c>
      <c r="AZ176" s="18" t="str">
        <f t="shared" si="351"/>
        <v/>
      </c>
      <c r="BA176" s="18" t="str">
        <f t="shared" si="351"/>
        <v/>
      </c>
      <c r="BB176" s="18" t="str">
        <f t="shared" si="351"/>
        <v/>
      </c>
      <c r="BC176" s="18" t="str">
        <f t="shared" si="351"/>
        <v/>
      </c>
      <c r="BD176" s="18" t="str">
        <f t="shared" si="351"/>
        <v/>
      </c>
      <c r="BE176" s="18"/>
      <c r="BF176" s="18"/>
      <c r="BG176" s="18"/>
      <c r="BH176" s="18"/>
      <c r="BI176" s="18" t="str">
        <f t="shared" si="351"/>
        <v/>
      </c>
      <c r="BJ176" s="18" t="str">
        <f t="shared" si="351"/>
        <v/>
      </c>
      <c r="BK176" s="18" t="str">
        <f t="shared" si="351"/>
        <v/>
      </c>
      <c r="BL176" s="18" t="str">
        <f t="shared" si="351"/>
        <v/>
      </c>
      <c r="BM176" s="18" t="str">
        <f t="shared" si="351"/>
        <v/>
      </c>
      <c r="BN176" s="8"/>
      <c r="BO176" s="8"/>
      <c r="BP176" s="8"/>
      <c r="BQ176" s="8"/>
      <c r="BR176" s="8"/>
      <c r="BS176" s="8"/>
    </row>
    <row r="177" spans="1:71" hidden="1" x14ac:dyDescent="0.2">
      <c r="A177" s="8"/>
      <c r="B177" s="32"/>
      <c r="C177" s="33"/>
      <c r="D177" s="53"/>
      <c r="E177" s="34"/>
      <c r="F177" s="34"/>
      <c r="G177" s="34"/>
      <c r="H177" s="34">
        <f t="shared" si="352"/>
        <v>0</v>
      </c>
      <c r="I177" s="35">
        <f t="shared" si="350"/>
        <v>0</v>
      </c>
      <c r="J177" s="36"/>
      <c r="K177" s="18">
        <f t="shared" si="353"/>
        <v>0</v>
      </c>
      <c r="L177" s="35">
        <f t="shared" si="371"/>
        <v>0</v>
      </c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8"/>
      <c r="AD177" s="6">
        <f t="shared" si="354"/>
        <v>0</v>
      </c>
      <c r="AE177" s="6">
        <f t="shared" si="355"/>
        <v>0</v>
      </c>
      <c r="AF177" s="6">
        <f t="shared" si="356"/>
        <v>0</v>
      </c>
      <c r="AG177" s="6">
        <f t="shared" si="357"/>
        <v>0</v>
      </c>
      <c r="AH177" s="6">
        <f t="shared" si="358"/>
        <v>0</v>
      </c>
      <c r="AI177" s="6">
        <f t="shared" si="359"/>
        <v>0</v>
      </c>
      <c r="AJ177" s="6">
        <f t="shared" si="360"/>
        <v>0</v>
      </c>
      <c r="AK177" s="6">
        <f t="shared" si="361"/>
        <v>0</v>
      </c>
      <c r="AL177" s="6">
        <f t="shared" si="362"/>
        <v>0</v>
      </c>
      <c r="AM177" s="6">
        <f t="shared" si="363"/>
        <v>0</v>
      </c>
      <c r="AN177" s="8"/>
      <c r="AO177" s="6" t="str">
        <f t="shared" si="333"/>
        <v/>
      </c>
      <c r="AP177" s="8"/>
      <c r="AQ177" s="6">
        <f>IF(H177&gt;0,LOOKUP(C177,'counts-girls'!A$1:A$16,'counts-girls'!C$1:C$16),0)</f>
        <v>0</v>
      </c>
      <c r="AR177" s="6">
        <f t="shared" si="365"/>
        <v>0</v>
      </c>
      <c r="AS177" s="6">
        <f t="shared" si="366"/>
        <v>0</v>
      </c>
      <c r="AT177" s="6">
        <f t="shared" si="367"/>
        <v>0</v>
      </c>
      <c r="AU177" s="6">
        <f t="shared" si="368"/>
        <v>0</v>
      </c>
      <c r="AV177" s="6">
        <f t="shared" si="369"/>
        <v>0</v>
      </c>
      <c r="AW177" s="8"/>
      <c r="AX177" s="18" t="str">
        <f t="shared" si="351"/>
        <v/>
      </c>
      <c r="AY177" s="18" t="str">
        <f t="shared" si="351"/>
        <v/>
      </c>
      <c r="AZ177" s="18" t="str">
        <f t="shared" si="351"/>
        <v/>
      </c>
      <c r="BA177" s="18" t="str">
        <f t="shared" si="351"/>
        <v/>
      </c>
      <c r="BB177" s="18" t="str">
        <f t="shared" si="351"/>
        <v/>
      </c>
      <c r="BC177" s="18" t="str">
        <f t="shared" si="351"/>
        <v/>
      </c>
      <c r="BD177" s="18" t="str">
        <f t="shared" si="351"/>
        <v/>
      </c>
      <c r="BE177" s="18"/>
      <c r="BF177" s="18"/>
      <c r="BG177" s="18"/>
      <c r="BH177" s="18"/>
      <c r="BI177" s="18" t="str">
        <f t="shared" si="351"/>
        <v/>
      </c>
      <c r="BJ177" s="18" t="str">
        <f t="shared" si="351"/>
        <v/>
      </c>
      <c r="BK177" s="18" t="str">
        <f t="shared" si="351"/>
        <v/>
      </c>
      <c r="BL177" s="18" t="str">
        <f t="shared" si="351"/>
        <v/>
      </c>
      <c r="BM177" s="18" t="str">
        <f t="shared" si="351"/>
        <v/>
      </c>
      <c r="BN177" s="8"/>
      <c r="BO177" s="8"/>
      <c r="BP177" s="8"/>
      <c r="BQ177" s="8"/>
      <c r="BR177" s="8"/>
      <c r="BS177" s="8"/>
    </row>
    <row r="178" spans="1:71" ht="13.5" hidden="1" thickBot="1" x14ac:dyDescent="0.25">
      <c r="A178" s="8"/>
      <c r="B178" s="32"/>
      <c r="C178" s="33"/>
      <c r="D178" s="53"/>
      <c r="E178" s="34"/>
      <c r="F178" s="34"/>
      <c r="G178" s="34"/>
      <c r="H178" s="34">
        <f t="shared" si="352"/>
        <v>0</v>
      </c>
      <c r="I178" s="35">
        <f t="shared" si="350"/>
        <v>0</v>
      </c>
      <c r="J178" s="36"/>
      <c r="K178" s="18">
        <f t="shared" si="353"/>
        <v>0</v>
      </c>
      <c r="L178" s="35">
        <f t="shared" si="371"/>
        <v>0</v>
      </c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8"/>
      <c r="AD178" s="6">
        <f t="shared" si="354"/>
        <v>0</v>
      </c>
      <c r="AE178" s="6">
        <f t="shared" si="355"/>
        <v>0</v>
      </c>
      <c r="AF178" s="6">
        <f t="shared" si="356"/>
        <v>0</v>
      </c>
      <c r="AG178" s="6">
        <f t="shared" si="357"/>
        <v>0</v>
      </c>
      <c r="AH178" s="6">
        <f t="shared" si="358"/>
        <v>0</v>
      </c>
      <c r="AI178" s="6">
        <f t="shared" si="359"/>
        <v>0</v>
      </c>
      <c r="AJ178" s="6">
        <f t="shared" si="360"/>
        <v>0</v>
      </c>
      <c r="AK178" s="6">
        <f t="shared" si="361"/>
        <v>0</v>
      </c>
      <c r="AL178" s="6">
        <f t="shared" si="362"/>
        <v>0</v>
      </c>
      <c r="AM178" s="6">
        <f t="shared" si="363"/>
        <v>0</v>
      </c>
      <c r="AN178" s="8"/>
      <c r="AO178" s="6" t="str">
        <f t="shared" si="333"/>
        <v/>
      </c>
      <c r="AP178" s="8"/>
      <c r="AQ178" s="6">
        <f>IF(H178&gt;0,LOOKUP(C178,'counts-girls'!A$1:A$16,'counts-girls'!C$1:C$16),0)</f>
        <v>0</v>
      </c>
      <c r="AR178" s="6">
        <f t="shared" si="365"/>
        <v>0</v>
      </c>
      <c r="AS178" s="6">
        <f t="shared" si="366"/>
        <v>0</v>
      </c>
      <c r="AT178" s="6">
        <f t="shared" si="367"/>
        <v>0</v>
      </c>
      <c r="AU178" s="6">
        <f t="shared" si="368"/>
        <v>0</v>
      </c>
      <c r="AV178" s="6">
        <f t="shared" si="369"/>
        <v>0</v>
      </c>
      <c r="AW178" s="8"/>
      <c r="AX178" s="18" t="str">
        <f t="shared" si="351"/>
        <v/>
      </c>
      <c r="AY178" s="18" t="str">
        <f t="shared" si="351"/>
        <v/>
      </c>
      <c r="AZ178" s="18" t="str">
        <f t="shared" si="351"/>
        <v/>
      </c>
      <c r="BA178" s="18" t="str">
        <f t="shared" si="351"/>
        <v/>
      </c>
      <c r="BB178" s="18" t="str">
        <f t="shared" si="351"/>
        <v/>
      </c>
      <c r="BC178" s="18" t="str">
        <f t="shared" si="351"/>
        <v/>
      </c>
      <c r="BD178" s="18" t="str">
        <f t="shared" si="351"/>
        <v/>
      </c>
      <c r="BE178" s="18"/>
      <c r="BF178" s="18"/>
      <c r="BG178" s="18"/>
      <c r="BH178" s="18"/>
      <c r="BI178" s="18" t="str">
        <f t="shared" si="351"/>
        <v/>
      </c>
      <c r="BJ178" s="18" t="str">
        <f t="shared" si="351"/>
        <v/>
      </c>
      <c r="BK178" s="18" t="str">
        <f t="shared" si="351"/>
        <v/>
      </c>
      <c r="BL178" s="18" t="str">
        <f t="shared" si="351"/>
        <v/>
      </c>
      <c r="BM178" s="18" t="str">
        <f t="shared" si="351"/>
        <v/>
      </c>
      <c r="BN178" s="8"/>
      <c r="BO178" s="8"/>
      <c r="BP178" s="8"/>
      <c r="BQ178" s="8"/>
      <c r="BR178" s="8"/>
      <c r="BS178" s="8"/>
    </row>
    <row r="179" spans="1:71" ht="13.5" thickBot="1" x14ac:dyDescent="0.25">
      <c r="A179" s="61" t="s">
        <v>34</v>
      </c>
      <c r="B179" s="37">
        <v>198</v>
      </c>
      <c r="C179" s="38" t="s">
        <v>9</v>
      </c>
      <c r="D179" s="52" t="s">
        <v>14</v>
      </c>
      <c r="E179" s="38" t="s">
        <v>16</v>
      </c>
      <c r="F179" s="38" t="s">
        <v>15</v>
      </c>
      <c r="G179" s="38" t="s">
        <v>17</v>
      </c>
      <c r="H179" s="38" t="s">
        <v>18</v>
      </c>
      <c r="I179" s="39" t="s">
        <v>19</v>
      </c>
      <c r="J179" s="40" t="s">
        <v>20</v>
      </c>
      <c r="K179" s="40" t="s">
        <v>21</v>
      </c>
      <c r="L179" s="40" t="s">
        <v>25</v>
      </c>
      <c r="M179" s="38" t="str">
        <f>M$7</f>
        <v>BE</v>
      </c>
      <c r="N179" s="38" t="str">
        <f t="shared" ref="N179:AB179" si="391">N$7</f>
        <v>BEN</v>
      </c>
      <c r="O179" s="38" t="str">
        <f t="shared" si="391"/>
        <v>BT</v>
      </c>
      <c r="P179" s="38" t="str">
        <f t="shared" si="391"/>
        <v>COL</v>
      </c>
      <c r="Q179" s="38" t="str">
        <f t="shared" si="391"/>
        <v>CC</v>
      </c>
      <c r="R179" s="38" t="str">
        <f t="shared" si="391"/>
        <v>CRT</v>
      </c>
      <c r="S179" s="38" t="str">
        <f t="shared" si="391"/>
        <v>ELK</v>
      </c>
      <c r="T179" s="38" t="str">
        <f t="shared" si="391"/>
        <v>GI</v>
      </c>
      <c r="U179" s="38" t="str">
        <f t="shared" si="391"/>
        <v>LEX</v>
      </c>
      <c r="V179" s="38" t="str">
        <f t="shared" si="391"/>
        <v>MC</v>
      </c>
      <c r="W179" s="38" t="str">
        <f t="shared" si="391"/>
        <v>NP</v>
      </c>
      <c r="X179" s="38" t="str">
        <f t="shared" si="391"/>
        <v>PLV</v>
      </c>
      <c r="Y179" s="38" t="str">
        <f t="shared" si="391"/>
        <v>SEW</v>
      </c>
      <c r="Z179" s="38" t="str">
        <f t="shared" si="391"/>
        <v>SKU</v>
      </c>
      <c r="AA179" s="38" t="str">
        <f t="shared" si="391"/>
        <v>STP</v>
      </c>
      <c r="AB179" s="38" t="str">
        <f t="shared" si="391"/>
        <v>Z-O</v>
      </c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6" t="str">
        <f t="shared" si="333"/>
        <v/>
      </c>
      <c r="AP179" s="8"/>
      <c r="AQ179" s="6"/>
      <c r="AR179" s="8"/>
      <c r="AS179" s="8"/>
      <c r="AT179" s="8"/>
      <c r="AU179" s="8"/>
      <c r="AV179" s="8"/>
      <c r="AW179" s="8"/>
      <c r="AX179" s="31" t="str">
        <f>M$7</f>
        <v>BE</v>
      </c>
      <c r="AY179" s="31" t="str">
        <f t="shared" ref="AY179" si="392">N$7</f>
        <v>BEN</v>
      </c>
      <c r="AZ179" s="31" t="str">
        <f t="shared" ref="AZ179" si="393">O$7</f>
        <v>BT</v>
      </c>
      <c r="BA179" s="31" t="str">
        <f t="shared" ref="BA179" si="394">P$7</f>
        <v>COL</v>
      </c>
      <c r="BB179" s="31" t="str">
        <f t="shared" ref="BB179" si="395">Q$7</f>
        <v>CC</v>
      </c>
      <c r="BC179" s="31" t="str">
        <f t="shared" ref="BC179" si="396">R$7</f>
        <v>CRT</v>
      </c>
      <c r="BD179" s="31" t="str">
        <f t="shared" ref="BD179" si="397">S$7</f>
        <v>ELK</v>
      </c>
      <c r="BE179" s="31" t="str">
        <f t="shared" ref="BE179" si="398">T$7</f>
        <v>GI</v>
      </c>
      <c r="BF179" s="31" t="str">
        <f t="shared" ref="BF179" si="399">U$7</f>
        <v>LEX</v>
      </c>
      <c r="BG179" s="31" t="str">
        <f t="shared" ref="BG179" si="400">V$7</f>
        <v>MC</v>
      </c>
      <c r="BH179" s="31" t="str">
        <f t="shared" ref="BH179" si="401">W$7</f>
        <v>NP</v>
      </c>
      <c r="BI179" s="31" t="str">
        <f t="shared" ref="BI179" si="402">X$7</f>
        <v>PLV</v>
      </c>
      <c r="BJ179" s="31" t="str">
        <f t="shared" ref="BJ179" si="403">Y$7</f>
        <v>SEW</v>
      </c>
      <c r="BK179" s="31" t="str">
        <f t="shared" ref="BK179" si="404">Z$7</f>
        <v>SKU</v>
      </c>
      <c r="BL179" s="31" t="str">
        <f t="shared" ref="BL179" si="405">AA$7</f>
        <v>STP</v>
      </c>
      <c r="BM179" s="31" t="str">
        <f t="shared" ref="BM179" si="406">AB$7</f>
        <v>Z-O</v>
      </c>
      <c r="BN179" s="8"/>
      <c r="BO179" s="8"/>
      <c r="BP179" s="8"/>
      <c r="BQ179" s="8"/>
      <c r="BR179" s="8"/>
      <c r="BS179" s="8"/>
    </row>
    <row r="180" spans="1:71" x14ac:dyDescent="0.2">
      <c r="A180" s="44" t="s">
        <v>196</v>
      </c>
      <c r="B180" s="32" t="s">
        <v>330</v>
      </c>
      <c r="C180" s="33" t="s">
        <v>109</v>
      </c>
      <c r="D180" s="53">
        <v>184.6</v>
      </c>
      <c r="E180" s="34">
        <v>365</v>
      </c>
      <c r="F180" s="34">
        <v>155</v>
      </c>
      <c r="G180" s="34">
        <v>405</v>
      </c>
      <c r="H180" s="34">
        <f t="shared" ref="H180:H185" si="407">SUM(E180:G180)</f>
        <v>925</v>
      </c>
      <c r="I180" s="35">
        <f t="shared" ref="I180:I195" si="408">IF(H180&gt;0,LOOKUP(D180,$B$232:$B$504,$C$232:$C$504),0)*H180</f>
        <v>617.0675</v>
      </c>
      <c r="J180" s="18">
        <f>IF(H180&gt;=0,LARGE($H$180:$H$200,1),0)</f>
        <v>925</v>
      </c>
      <c r="K180" s="18">
        <f t="shared" ref="K180:K188" si="409">MAX(AI180:AM180)</f>
        <v>1</v>
      </c>
      <c r="L180" s="35">
        <f t="shared" ref="L180:L204" si="410">MAX(AD180:AH180)</f>
        <v>7</v>
      </c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8"/>
      <c r="AD180" s="6">
        <f>IF(H180&gt;0,IF(H180&gt;=$J$184,1,AE180),0)</f>
        <v>1</v>
      </c>
      <c r="AE180" s="6">
        <f>IF(H180&gt;0,IF(H180&gt;=$J$183,2,AF180),0)</f>
        <v>2</v>
      </c>
      <c r="AF180" s="6">
        <f>IF(H180&gt;0,IF(H180&gt;=$J$182,3,AG180),0)</f>
        <v>3</v>
      </c>
      <c r="AG180" s="6">
        <f>IF(H180&gt;0,IF(H180&gt;=$J$181,5,AH180),0)</f>
        <v>5</v>
      </c>
      <c r="AH180" s="6">
        <f>IF(H180&gt;0,IF(H180&gt;=$J$180,7,0),0)</f>
        <v>7</v>
      </c>
      <c r="AI180" s="6">
        <f>IF(L180=7,1,AJ180)</f>
        <v>1</v>
      </c>
      <c r="AJ180" s="6">
        <f>IF(L180=5,2,AK180)</f>
        <v>0</v>
      </c>
      <c r="AK180" s="6">
        <f>IF(L180=3,3,AL180)</f>
        <v>0</v>
      </c>
      <c r="AL180" s="6">
        <f>IF(L180=2,4,AM180)</f>
        <v>0</v>
      </c>
      <c r="AM180" s="6">
        <f>IF(L180=1,5,0)</f>
        <v>0</v>
      </c>
      <c r="AN180" s="8"/>
      <c r="AO180" s="6">
        <f t="shared" si="333"/>
        <v>925</v>
      </c>
      <c r="AP180" s="6">
        <f>J180</f>
        <v>925</v>
      </c>
      <c r="AQ180" s="6" t="str">
        <f>IF(H180&gt;0,LOOKUP(C180,'counts-girls'!A$1:A$16,'counts-girls'!C$1:C$16),0)</f>
        <v>PLV</v>
      </c>
      <c r="AR180" s="6">
        <f>IF($A180="*",IF($H180&gt;0,IF($H180&gt;=$AP$184,1,AS180),0),0)</f>
        <v>1</v>
      </c>
      <c r="AS180" s="6">
        <f>IF($A180="*",IF($H180&gt;0,IF($H180&gt;=$AP$183,2,AT180),0),0)</f>
        <v>2</v>
      </c>
      <c r="AT180" s="6">
        <f>IF($A180="*",IF($H180&gt;0,IF($H180&gt;=$AP$182,3,AU180),0),0)</f>
        <v>3</v>
      </c>
      <c r="AU180" s="6">
        <f>IF($A180="*",IF($H180&gt;0,IF($H180&gt;=$AP$181,5,AV180),0),0)</f>
        <v>5</v>
      </c>
      <c r="AV180" s="6">
        <f>IF($A180="*",IF($H180&gt;0,IF($H180&gt;=$AP$180,7,0),0),0)</f>
        <v>7</v>
      </c>
      <c r="AW180" s="8"/>
      <c r="AX180" s="18" t="str">
        <f t="shared" ref="AX180:BM200" si="411">IF($AQ180=AX$7,MAX($AR180:$AV180),"")</f>
        <v/>
      </c>
      <c r="AY180" s="18" t="str">
        <f t="shared" si="411"/>
        <v/>
      </c>
      <c r="AZ180" s="18" t="str">
        <f t="shared" si="411"/>
        <v/>
      </c>
      <c r="BA180" s="18" t="str">
        <f t="shared" si="411"/>
        <v/>
      </c>
      <c r="BB180" s="18" t="str">
        <f t="shared" si="411"/>
        <v/>
      </c>
      <c r="BC180" s="18" t="str">
        <f t="shared" si="411"/>
        <v/>
      </c>
      <c r="BD180" s="18" t="str">
        <f t="shared" si="411"/>
        <v/>
      </c>
      <c r="BE180" s="18" t="str">
        <f t="shared" si="411"/>
        <v/>
      </c>
      <c r="BF180" s="18" t="str">
        <f t="shared" si="411"/>
        <v/>
      </c>
      <c r="BG180" s="18" t="str">
        <f t="shared" si="411"/>
        <v/>
      </c>
      <c r="BH180" s="18" t="str">
        <f t="shared" si="411"/>
        <v/>
      </c>
      <c r="BI180" s="18">
        <f t="shared" si="411"/>
        <v>7</v>
      </c>
      <c r="BJ180" s="18" t="str">
        <f t="shared" si="411"/>
        <v/>
      </c>
      <c r="BK180" s="18" t="str">
        <f t="shared" si="411"/>
        <v/>
      </c>
      <c r="BL180" s="18" t="str">
        <f t="shared" si="411"/>
        <v/>
      </c>
      <c r="BM180" s="18" t="str">
        <f t="shared" si="411"/>
        <v/>
      </c>
      <c r="BN180" s="8"/>
      <c r="BO180" s="8"/>
      <c r="BP180" s="8"/>
      <c r="BQ180" s="8"/>
      <c r="BR180" s="8"/>
      <c r="BS180" s="8"/>
    </row>
    <row r="181" spans="1:71" x14ac:dyDescent="0.2">
      <c r="A181" s="44" t="s">
        <v>196</v>
      </c>
      <c r="B181" s="32" t="s">
        <v>191</v>
      </c>
      <c r="C181" s="33" t="s">
        <v>107</v>
      </c>
      <c r="D181" s="53">
        <v>185</v>
      </c>
      <c r="E181" s="34">
        <v>200</v>
      </c>
      <c r="F181" s="34">
        <v>115</v>
      </c>
      <c r="G181" s="34">
        <v>215</v>
      </c>
      <c r="H181" s="34">
        <f t="shared" si="407"/>
        <v>530</v>
      </c>
      <c r="I181" s="35">
        <f t="shared" si="408"/>
        <v>350.75400000000002</v>
      </c>
      <c r="J181" s="18">
        <f>IF(H181&gt;=0,LARGE($H$180:$H$200,2),0)</f>
        <v>700</v>
      </c>
      <c r="K181" s="18">
        <f t="shared" si="409"/>
        <v>4</v>
      </c>
      <c r="L181" s="35">
        <f>MAX(AD181:AH181)</f>
        <v>2</v>
      </c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8"/>
      <c r="AD181" s="6">
        <f t="shared" ref="AD181:AD200" si="412">IF(H181&gt;0,IF(H181&gt;=$J$184,1,AE181),0)</f>
        <v>1</v>
      </c>
      <c r="AE181" s="6">
        <f t="shared" ref="AE181:AE200" si="413">IF(H181&gt;0,IF(H181&gt;=$J$183,2,AF181),0)</f>
        <v>2</v>
      </c>
      <c r="AF181" s="6">
        <f t="shared" ref="AF181:AF200" si="414">IF(H181&gt;0,IF(H181&gt;=$J$182,3,AG181),0)</f>
        <v>0</v>
      </c>
      <c r="AG181" s="6">
        <f t="shared" ref="AG181:AG200" si="415">IF(H181&gt;0,IF(H181&gt;=$J$181,5,AH181),0)</f>
        <v>0</v>
      </c>
      <c r="AH181" s="6">
        <f t="shared" ref="AH181:AH200" si="416">IF(H181&gt;0,IF(H181&gt;=$J$180,7,0),0)</f>
        <v>0</v>
      </c>
      <c r="AI181" s="6">
        <f t="shared" ref="AI181:AI200" si="417">IF(L181=7,1,AJ181)</f>
        <v>4</v>
      </c>
      <c r="AJ181" s="6">
        <f t="shared" ref="AJ181:AJ200" si="418">IF(L181=5,2,AK181)</f>
        <v>4</v>
      </c>
      <c r="AK181" s="6">
        <f t="shared" ref="AK181:AK200" si="419">IF(L181=3,3,AL181)</f>
        <v>4</v>
      </c>
      <c r="AL181" s="6">
        <f t="shared" ref="AL181:AL200" si="420">IF(L181=2,4,AM181)</f>
        <v>4</v>
      </c>
      <c r="AM181" s="6">
        <f t="shared" ref="AM181:AM200" si="421">IF(L181=1,5,0)</f>
        <v>0</v>
      </c>
      <c r="AN181" s="8"/>
      <c r="AO181" s="6">
        <f t="shared" si="333"/>
        <v>530</v>
      </c>
      <c r="AP181" s="6">
        <f>J181</f>
        <v>700</v>
      </c>
      <c r="AQ181" s="6" t="str">
        <f>IF(H181&gt;0,LOOKUP(C181,'counts-girls'!A$1:A$16,'counts-girls'!C$1:C$16),0)</f>
        <v>MC</v>
      </c>
      <c r="AR181" s="6">
        <f t="shared" ref="AR181:AR200" si="422">IF($A181="*",IF($H181&gt;0,IF($H181&gt;=$AP$184,1,AS181),0),0)</f>
        <v>1</v>
      </c>
      <c r="AS181" s="6">
        <f t="shared" ref="AS181:AS200" si="423">IF($A181="*",IF($H181&gt;0,IF($H181&gt;=$AP$183,2,AT181),0),0)</f>
        <v>2</v>
      </c>
      <c r="AT181" s="6">
        <f t="shared" ref="AT181:AT200" si="424">IF($A181="*",IF($H181&gt;0,IF($H181&gt;=$AP$182,3,AU181),0),0)</f>
        <v>0</v>
      </c>
      <c r="AU181" s="6">
        <f t="shared" ref="AU181:AU200" si="425">IF($A181="*",IF($H181&gt;0,IF($H181&gt;=$AP$181,5,AV181),0),0)</f>
        <v>0</v>
      </c>
      <c r="AV181" s="6">
        <f t="shared" ref="AV181:AV200" si="426">IF($A181="*",IF($H181&gt;0,IF($H181&gt;=$AP$180,7,0),0),0)</f>
        <v>0</v>
      </c>
      <c r="AW181" s="8"/>
      <c r="AX181" s="18" t="str">
        <f t="shared" si="411"/>
        <v/>
      </c>
      <c r="AY181" s="18" t="str">
        <f t="shared" si="411"/>
        <v/>
      </c>
      <c r="AZ181" s="18" t="str">
        <f t="shared" si="411"/>
        <v/>
      </c>
      <c r="BA181" s="18" t="str">
        <f t="shared" si="411"/>
        <v/>
      </c>
      <c r="BB181" s="18" t="str">
        <f t="shared" si="411"/>
        <v/>
      </c>
      <c r="BC181" s="18" t="str">
        <f t="shared" si="411"/>
        <v/>
      </c>
      <c r="BD181" s="18" t="str">
        <f t="shared" si="411"/>
        <v/>
      </c>
      <c r="BE181" s="18" t="str">
        <f t="shared" si="411"/>
        <v/>
      </c>
      <c r="BF181" s="18" t="str">
        <f t="shared" si="411"/>
        <v/>
      </c>
      <c r="BG181" s="18">
        <f t="shared" si="411"/>
        <v>2</v>
      </c>
      <c r="BH181" s="18" t="str">
        <f t="shared" si="411"/>
        <v/>
      </c>
      <c r="BI181" s="18" t="str">
        <f t="shared" si="411"/>
        <v/>
      </c>
      <c r="BJ181" s="18" t="str">
        <f t="shared" si="411"/>
        <v/>
      </c>
      <c r="BK181" s="18" t="str">
        <f t="shared" si="411"/>
        <v/>
      </c>
      <c r="BL181" s="18" t="str">
        <f t="shared" si="411"/>
        <v/>
      </c>
      <c r="BM181" s="18" t="str">
        <f t="shared" si="411"/>
        <v/>
      </c>
      <c r="BN181" s="8"/>
      <c r="BO181" s="8"/>
      <c r="BP181" s="8"/>
      <c r="BQ181" s="8"/>
      <c r="BR181" s="8"/>
      <c r="BS181" s="8"/>
    </row>
    <row r="182" spans="1:71" x14ac:dyDescent="0.2">
      <c r="A182" s="44" t="s">
        <v>196</v>
      </c>
      <c r="B182" s="32" t="s">
        <v>319</v>
      </c>
      <c r="C182" s="33" t="s">
        <v>45</v>
      </c>
      <c r="D182" s="53">
        <v>186.9</v>
      </c>
      <c r="E182" s="34">
        <v>135</v>
      </c>
      <c r="F182" s="34">
        <v>95</v>
      </c>
      <c r="G182" s="34">
        <v>190</v>
      </c>
      <c r="H182" s="34">
        <f t="shared" si="407"/>
        <v>420</v>
      </c>
      <c r="I182" s="35">
        <f t="shared" si="408"/>
        <v>277.95600000000002</v>
      </c>
      <c r="J182" s="18">
        <f>IF(H182&gt;=0,LARGE($H$180:$H$200,3),0)</f>
        <v>675</v>
      </c>
      <c r="K182" s="18">
        <f t="shared" si="409"/>
        <v>5</v>
      </c>
      <c r="L182" s="35">
        <f t="shared" si="410"/>
        <v>1</v>
      </c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8"/>
      <c r="AD182" s="6">
        <f t="shared" si="412"/>
        <v>1</v>
      </c>
      <c r="AE182" s="6">
        <f t="shared" si="413"/>
        <v>0</v>
      </c>
      <c r="AF182" s="6">
        <f t="shared" si="414"/>
        <v>0</v>
      </c>
      <c r="AG182" s="6">
        <f t="shared" si="415"/>
        <v>0</v>
      </c>
      <c r="AH182" s="6">
        <f t="shared" si="416"/>
        <v>0</v>
      </c>
      <c r="AI182" s="6">
        <f t="shared" si="417"/>
        <v>5</v>
      </c>
      <c r="AJ182" s="6">
        <f t="shared" si="418"/>
        <v>5</v>
      </c>
      <c r="AK182" s="6">
        <f t="shared" si="419"/>
        <v>5</v>
      </c>
      <c r="AL182" s="6">
        <f t="shared" si="420"/>
        <v>5</v>
      </c>
      <c r="AM182" s="6">
        <f t="shared" si="421"/>
        <v>5</v>
      </c>
      <c r="AN182" s="8"/>
      <c r="AO182" s="6">
        <f t="shared" si="333"/>
        <v>420</v>
      </c>
      <c r="AP182" s="6">
        <f>J182</f>
        <v>675</v>
      </c>
      <c r="AQ182" s="6" t="str">
        <f>IF(H182&gt;0,LOOKUP(C182,'counts-girls'!A$1:A$16,'counts-girls'!C$1:C$16),0)</f>
        <v>LEX</v>
      </c>
      <c r="AR182" s="6">
        <f t="shared" si="422"/>
        <v>1</v>
      </c>
      <c r="AS182" s="6">
        <f t="shared" si="423"/>
        <v>0</v>
      </c>
      <c r="AT182" s="6">
        <f t="shared" si="424"/>
        <v>0</v>
      </c>
      <c r="AU182" s="6">
        <f t="shared" si="425"/>
        <v>0</v>
      </c>
      <c r="AV182" s="6">
        <f t="shared" si="426"/>
        <v>0</v>
      </c>
      <c r="AW182" s="8"/>
      <c r="AX182" s="18" t="str">
        <f t="shared" si="411"/>
        <v/>
      </c>
      <c r="AY182" s="18" t="str">
        <f t="shared" si="411"/>
        <v/>
      </c>
      <c r="AZ182" s="18" t="str">
        <f t="shared" si="411"/>
        <v/>
      </c>
      <c r="BA182" s="18" t="str">
        <f t="shared" si="411"/>
        <v/>
      </c>
      <c r="BB182" s="18" t="str">
        <f t="shared" si="411"/>
        <v/>
      </c>
      <c r="BC182" s="18" t="str">
        <f t="shared" si="411"/>
        <v/>
      </c>
      <c r="BD182" s="18" t="str">
        <f t="shared" si="411"/>
        <v/>
      </c>
      <c r="BE182" s="18" t="str">
        <f t="shared" si="411"/>
        <v/>
      </c>
      <c r="BF182" s="18">
        <f t="shared" si="411"/>
        <v>1</v>
      </c>
      <c r="BG182" s="18" t="str">
        <f t="shared" si="411"/>
        <v/>
      </c>
      <c r="BH182" s="18" t="str">
        <f t="shared" si="411"/>
        <v/>
      </c>
      <c r="BI182" s="18" t="str">
        <f t="shared" si="411"/>
        <v/>
      </c>
      <c r="BJ182" s="18" t="str">
        <f t="shared" si="411"/>
        <v/>
      </c>
      <c r="BK182" s="18" t="str">
        <f t="shared" si="411"/>
        <v/>
      </c>
      <c r="BL182" s="18" t="str">
        <f t="shared" si="411"/>
        <v/>
      </c>
      <c r="BM182" s="18" t="str">
        <f t="shared" si="411"/>
        <v/>
      </c>
      <c r="BN182" s="8"/>
      <c r="BO182" s="8"/>
      <c r="BP182" s="8"/>
      <c r="BQ182" s="8"/>
      <c r="BR182" s="8"/>
      <c r="BS182" s="8"/>
    </row>
    <row r="183" spans="1:71" x14ac:dyDescent="0.2">
      <c r="A183" s="8" t="s">
        <v>196</v>
      </c>
      <c r="B183" s="32" t="s">
        <v>325</v>
      </c>
      <c r="C183" s="33" t="s">
        <v>57</v>
      </c>
      <c r="D183" s="53">
        <v>190.3</v>
      </c>
      <c r="E183" s="34">
        <v>225</v>
      </c>
      <c r="F183" s="34">
        <v>125</v>
      </c>
      <c r="G183" s="34">
        <v>325</v>
      </c>
      <c r="H183" s="34">
        <f t="shared" si="407"/>
        <v>675</v>
      </c>
      <c r="I183" s="35">
        <f t="shared" si="408"/>
        <v>440.16750000000002</v>
      </c>
      <c r="J183" s="18">
        <f>IF(H183&gt;=0,LARGE($H$180:$H$200,4),0)</f>
        <v>530</v>
      </c>
      <c r="K183" s="18">
        <f t="shared" si="409"/>
        <v>3</v>
      </c>
      <c r="L183" s="35">
        <f>MAX(AD183:AH183)</f>
        <v>3</v>
      </c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8"/>
      <c r="AD183" s="6">
        <f t="shared" si="412"/>
        <v>1</v>
      </c>
      <c r="AE183" s="6">
        <f t="shared" si="413"/>
        <v>2</v>
      </c>
      <c r="AF183" s="6">
        <f t="shared" si="414"/>
        <v>3</v>
      </c>
      <c r="AG183" s="6">
        <f t="shared" si="415"/>
        <v>0</v>
      </c>
      <c r="AH183" s="6">
        <f t="shared" si="416"/>
        <v>0</v>
      </c>
      <c r="AI183" s="6">
        <f t="shared" si="417"/>
        <v>3</v>
      </c>
      <c r="AJ183" s="6">
        <f t="shared" si="418"/>
        <v>3</v>
      </c>
      <c r="AK183" s="6">
        <f t="shared" si="419"/>
        <v>3</v>
      </c>
      <c r="AL183" s="6">
        <f t="shared" si="420"/>
        <v>0</v>
      </c>
      <c r="AM183" s="6">
        <f t="shared" si="421"/>
        <v>0</v>
      </c>
      <c r="AN183" s="8"/>
      <c r="AO183" s="6">
        <f t="shared" si="333"/>
        <v>675</v>
      </c>
      <c r="AP183" s="6">
        <f>J183</f>
        <v>530</v>
      </c>
      <c r="AQ183" s="6" t="str">
        <f>IF(H183&gt;0,LOOKUP(C183,'counts-girls'!A$1:A$16,'counts-girls'!C$1:C$16),0)</f>
        <v>NP</v>
      </c>
      <c r="AR183" s="6">
        <f t="shared" si="422"/>
        <v>1</v>
      </c>
      <c r="AS183" s="6">
        <f t="shared" si="423"/>
        <v>2</v>
      </c>
      <c r="AT183" s="6">
        <f t="shared" si="424"/>
        <v>3</v>
      </c>
      <c r="AU183" s="6">
        <f t="shared" si="425"/>
        <v>0</v>
      </c>
      <c r="AV183" s="6">
        <f t="shared" si="426"/>
        <v>0</v>
      </c>
      <c r="AW183" s="8"/>
      <c r="AX183" s="18" t="str">
        <f t="shared" si="411"/>
        <v/>
      </c>
      <c r="AY183" s="18" t="str">
        <f t="shared" si="411"/>
        <v/>
      </c>
      <c r="AZ183" s="18" t="str">
        <f t="shared" si="411"/>
        <v/>
      </c>
      <c r="BA183" s="18" t="str">
        <f t="shared" si="411"/>
        <v/>
      </c>
      <c r="BB183" s="18" t="str">
        <f t="shared" si="411"/>
        <v/>
      </c>
      <c r="BC183" s="18" t="str">
        <f t="shared" si="411"/>
        <v/>
      </c>
      <c r="BD183" s="18" t="str">
        <f t="shared" si="411"/>
        <v/>
      </c>
      <c r="BE183" s="18"/>
      <c r="BF183" s="18"/>
      <c r="BG183" s="18"/>
      <c r="BH183" s="18"/>
      <c r="BI183" s="18" t="str">
        <f t="shared" si="411"/>
        <v/>
      </c>
      <c r="BJ183" s="18" t="str">
        <f t="shared" si="411"/>
        <v/>
      </c>
      <c r="BK183" s="18" t="str">
        <f t="shared" si="411"/>
        <v/>
      </c>
      <c r="BL183" s="18" t="str">
        <f t="shared" si="411"/>
        <v/>
      </c>
      <c r="BM183" s="18" t="str">
        <f t="shared" si="411"/>
        <v/>
      </c>
      <c r="BN183" s="8"/>
      <c r="BO183" s="8"/>
      <c r="BP183" s="8"/>
      <c r="BQ183" s="8"/>
      <c r="BR183" s="8"/>
      <c r="BS183" s="8"/>
    </row>
    <row r="184" spans="1:71" ht="13.5" thickBot="1" x14ac:dyDescent="0.25">
      <c r="A184" s="8" t="s">
        <v>196</v>
      </c>
      <c r="B184" s="32" t="s">
        <v>302</v>
      </c>
      <c r="C184" s="33" t="s">
        <v>288</v>
      </c>
      <c r="D184" s="53">
        <v>197.2</v>
      </c>
      <c r="E184" s="34">
        <v>270</v>
      </c>
      <c r="F184" s="34">
        <v>120</v>
      </c>
      <c r="G184" s="34">
        <v>310</v>
      </c>
      <c r="H184" s="34">
        <f t="shared" si="407"/>
        <v>700</v>
      </c>
      <c r="I184" s="35">
        <f t="shared" si="408"/>
        <v>443.73</v>
      </c>
      <c r="J184" s="18">
        <f>IF(H184&gt;=0,LARGE($H$180:$H$200,5),0)</f>
        <v>420</v>
      </c>
      <c r="K184" s="18">
        <f t="shared" si="409"/>
        <v>2</v>
      </c>
      <c r="L184" s="35">
        <f>MAX(AD184:AH184)</f>
        <v>5</v>
      </c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8"/>
      <c r="AD184" s="6">
        <f t="shared" si="412"/>
        <v>1</v>
      </c>
      <c r="AE184" s="6">
        <f t="shared" si="413"/>
        <v>2</v>
      </c>
      <c r="AF184" s="6">
        <f t="shared" si="414"/>
        <v>3</v>
      </c>
      <c r="AG184" s="6">
        <f t="shared" si="415"/>
        <v>5</v>
      </c>
      <c r="AH184" s="6">
        <f t="shared" si="416"/>
        <v>0</v>
      </c>
      <c r="AI184" s="6">
        <f t="shared" si="417"/>
        <v>2</v>
      </c>
      <c r="AJ184" s="6">
        <f t="shared" si="418"/>
        <v>2</v>
      </c>
      <c r="AK184" s="6">
        <f t="shared" si="419"/>
        <v>0</v>
      </c>
      <c r="AL184" s="6">
        <f t="shared" si="420"/>
        <v>0</v>
      </c>
      <c r="AM184" s="6">
        <f t="shared" si="421"/>
        <v>0</v>
      </c>
      <c r="AN184" s="8"/>
      <c r="AO184" s="6">
        <f t="shared" si="333"/>
        <v>700</v>
      </c>
      <c r="AP184" s="6">
        <f>J184</f>
        <v>420</v>
      </c>
      <c r="AQ184" s="6" t="str">
        <f>IF(H184&gt;0,LOOKUP(C184,'counts-girls'!A$1:A$16,'counts-girls'!C$1:C$16),0)</f>
        <v>COL</v>
      </c>
      <c r="AR184" s="6">
        <f t="shared" si="422"/>
        <v>1</v>
      </c>
      <c r="AS184" s="6">
        <f t="shared" si="423"/>
        <v>2</v>
      </c>
      <c r="AT184" s="6">
        <f t="shared" si="424"/>
        <v>3</v>
      </c>
      <c r="AU184" s="6">
        <f t="shared" si="425"/>
        <v>5</v>
      </c>
      <c r="AV184" s="6">
        <f t="shared" si="426"/>
        <v>0</v>
      </c>
      <c r="AW184" s="8"/>
      <c r="AX184" s="18" t="str">
        <f t="shared" si="411"/>
        <v/>
      </c>
      <c r="AY184" s="18" t="str">
        <f t="shared" si="411"/>
        <v/>
      </c>
      <c r="AZ184" s="18" t="str">
        <f t="shared" si="411"/>
        <v/>
      </c>
      <c r="BA184" s="18">
        <f t="shared" si="411"/>
        <v>5</v>
      </c>
      <c r="BB184" s="18" t="str">
        <f t="shared" si="411"/>
        <v/>
      </c>
      <c r="BC184" s="18" t="str">
        <f t="shared" si="411"/>
        <v/>
      </c>
      <c r="BD184" s="18" t="str">
        <f t="shared" si="411"/>
        <v/>
      </c>
      <c r="BE184" s="18"/>
      <c r="BF184" s="18"/>
      <c r="BG184" s="18"/>
      <c r="BH184" s="18"/>
      <c r="BI184" s="18" t="str">
        <f t="shared" si="411"/>
        <v/>
      </c>
      <c r="BJ184" s="18" t="str">
        <f t="shared" si="411"/>
        <v/>
      </c>
      <c r="BK184" s="18" t="str">
        <f t="shared" si="411"/>
        <v/>
      </c>
      <c r="BL184" s="18" t="str">
        <f t="shared" si="411"/>
        <v/>
      </c>
      <c r="BM184" s="18" t="str">
        <f t="shared" si="411"/>
        <v/>
      </c>
      <c r="BN184" s="8"/>
      <c r="BO184" s="8"/>
      <c r="BP184" s="8"/>
      <c r="BQ184" s="8"/>
      <c r="BR184" s="8"/>
      <c r="BS184" s="8"/>
    </row>
    <row r="185" spans="1:71" hidden="1" x14ac:dyDescent="0.2">
      <c r="A185" s="44"/>
      <c r="B185" s="32"/>
      <c r="C185" s="33"/>
      <c r="D185" s="53"/>
      <c r="E185" s="34"/>
      <c r="F185" s="34"/>
      <c r="G185" s="34"/>
      <c r="H185" s="34">
        <f t="shared" si="407"/>
        <v>0</v>
      </c>
      <c r="I185" s="35">
        <f t="shared" si="408"/>
        <v>0</v>
      </c>
      <c r="J185" s="36"/>
      <c r="K185" s="18">
        <f t="shared" si="409"/>
        <v>0</v>
      </c>
      <c r="L185" s="35">
        <f t="shared" si="410"/>
        <v>0</v>
      </c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8"/>
      <c r="AD185" s="6">
        <f t="shared" si="412"/>
        <v>0</v>
      </c>
      <c r="AE185" s="6">
        <f t="shared" si="413"/>
        <v>0</v>
      </c>
      <c r="AF185" s="6">
        <f t="shared" si="414"/>
        <v>0</v>
      </c>
      <c r="AG185" s="6">
        <f t="shared" si="415"/>
        <v>0</v>
      </c>
      <c r="AH185" s="6">
        <f t="shared" si="416"/>
        <v>0</v>
      </c>
      <c r="AI185" s="6">
        <f t="shared" si="417"/>
        <v>0</v>
      </c>
      <c r="AJ185" s="6">
        <f t="shared" si="418"/>
        <v>0</v>
      </c>
      <c r="AK185" s="6">
        <f t="shared" si="419"/>
        <v>0</v>
      </c>
      <c r="AL185" s="6">
        <f t="shared" si="420"/>
        <v>0</v>
      </c>
      <c r="AM185" s="6">
        <f t="shared" si="421"/>
        <v>0</v>
      </c>
      <c r="AN185" s="8"/>
      <c r="AO185" s="6" t="str">
        <f t="shared" si="333"/>
        <v/>
      </c>
      <c r="AP185" s="8"/>
      <c r="AQ185" s="6">
        <f>IF(H185&gt;0,LOOKUP(C185,'counts-girls'!A$1:A$16,'counts-girls'!C$1:C$16),0)</f>
        <v>0</v>
      </c>
      <c r="AR185" s="6">
        <f t="shared" si="422"/>
        <v>0</v>
      </c>
      <c r="AS185" s="6">
        <f t="shared" si="423"/>
        <v>0</v>
      </c>
      <c r="AT185" s="6">
        <f t="shared" si="424"/>
        <v>0</v>
      </c>
      <c r="AU185" s="6">
        <f t="shared" si="425"/>
        <v>0</v>
      </c>
      <c r="AV185" s="6">
        <f t="shared" si="426"/>
        <v>0</v>
      </c>
      <c r="AW185" s="8"/>
      <c r="AX185" s="18" t="str">
        <f t="shared" si="411"/>
        <v/>
      </c>
      <c r="AY185" s="18" t="str">
        <f t="shared" si="411"/>
        <v/>
      </c>
      <c r="AZ185" s="18" t="str">
        <f t="shared" si="411"/>
        <v/>
      </c>
      <c r="BA185" s="18" t="str">
        <f t="shared" si="411"/>
        <v/>
      </c>
      <c r="BB185" s="18" t="str">
        <f t="shared" si="411"/>
        <v/>
      </c>
      <c r="BC185" s="18" t="str">
        <f t="shared" si="411"/>
        <v/>
      </c>
      <c r="BD185" s="18" t="str">
        <f t="shared" si="411"/>
        <v/>
      </c>
      <c r="BE185" s="18"/>
      <c r="BF185" s="18"/>
      <c r="BG185" s="18"/>
      <c r="BH185" s="18"/>
      <c r="BI185" s="18" t="str">
        <f t="shared" si="411"/>
        <v/>
      </c>
      <c r="BJ185" s="18" t="str">
        <f t="shared" si="411"/>
        <v/>
      </c>
      <c r="BK185" s="18" t="str">
        <f t="shared" si="411"/>
        <v/>
      </c>
      <c r="BL185" s="18" t="str">
        <f t="shared" si="411"/>
        <v/>
      </c>
      <c r="BM185" s="18" t="str">
        <f t="shared" si="411"/>
        <v/>
      </c>
      <c r="BN185" s="8"/>
      <c r="BO185" s="8"/>
      <c r="BP185" s="8"/>
      <c r="BQ185" s="8"/>
      <c r="BR185" s="8"/>
      <c r="BS185" s="8"/>
    </row>
    <row r="186" spans="1:71" hidden="1" x14ac:dyDescent="0.2">
      <c r="A186" s="44"/>
      <c r="B186" s="32"/>
      <c r="C186" s="33"/>
      <c r="D186" s="53"/>
      <c r="E186" s="34"/>
      <c r="F186" s="34"/>
      <c r="G186" s="34"/>
      <c r="H186" s="34">
        <f t="shared" ref="H186:H195" si="427">SUM(E186:G186)</f>
        <v>0</v>
      </c>
      <c r="I186" s="35">
        <f t="shared" si="408"/>
        <v>0</v>
      </c>
      <c r="J186" s="36"/>
      <c r="K186" s="18">
        <f t="shared" si="409"/>
        <v>0</v>
      </c>
      <c r="L186" s="35">
        <f t="shared" si="410"/>
        <v>0</v>
      </c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8"/>
      <c r="AD186" s="6">
        <f t="shared" si="412"/>
        <v>0</v>
      </c>
      <c r="AE186" s="6">
        <f t="shared" si="413"/>
        <v>0</v>
      </c>
      <c r="AF186" s="6">
        <f t="shared" si="414"/>
        <v>0</v>
      </c>
      <c r="AG186" s="6">
        <f t="shared" si="415"/>
        <v>0</v>
      </c>
      <c r="AH186" s="6">
        <f t="shared" si="416"/>
        <v>0</v>
      </c>
      <c r="AI186" s="6">
        <f t="shared" si="417"/>
        <v>0</v>
      </c>
      <c r="AJ186" s="6">
        <f t="shared" si="418"/>
        <v>0</v>
      </c>
      <c r="AK186" s="6">
        <f t="shared" si="419"/>
        <v>0</v>
      </c>
      <c r="AL186" s="6">
        <f t="shared" si="420"/>
        <v>0</v>
      </c>
      <c r="AM186" s="6">
        <f t="shared" si="421"/>
        <v>0</v>
      </c>
      <c r="AN186" s="8"/>
      <c r="AO186" s="6" t="str">
        <f t="shared" si="333"/>
        <v/>
      </c>
      <c r="AP186" s="8"/>
      <c r="AQ186" s="6">
        <f>IF(H186&gt;0,LOOKUP(C186,'counts-girls'!A$1:A$16,'counts-girls'!C$1:C$16),0)</f>
        <v>0</v>
      </c>
      <c r="AR186" s="6">
        <f t="shared" si="422"/>
        <v>0</v>
      </c>
      <c r="AS186" s="6">
        <f t="shared" si="423"/>
        <v>0</v>
      </c>
      <c r="AT186" s="6">
        <f t="shared" si="424"/>
        <v>0</v>
      </c>
      <c r="AU186" s="6">
        <f t="shared" si="425"/>
        <v>0</v>
      </c>
      <c r="AV186" s="6">
        <f t="shared" si="426"/>
        <v>0</v>
      </c>
      <c r="AW186" s="8"/>
      <c r="AX186" s="18" t="str">
        <f t="shared" si="411"/>
        <v/>
      </c>
      <c r="AY186" s="18" t="str">
        <f t="shared" si="411"/>
        <v/>
      </c>
      <c r="AZ186" s="18" t="str">
        <f t="shared" si="411"/>
        <v/>
      </c>
      <c r="BA186" s="18" t="str">
        <f t="shared" si="411"/>
        <v/>
      </c>
      <c r="BB186" s="18" t="str">
        <f t="shared" si="411"/>
        <v/>
      </c>
      <c r="BC186" s="18" t="str">
        <f t="shared" si="411"/>
        <v/>
      </c>
      <c r="BD186" s="18" t="str">
        <f t="shared" si="411"/>
        <v/>
      </c>
      <c r="BE186" s="18"/>
      <c r="BF186" s="18"/>
      <c r="BG186" s="18"/>
      <c r="BH186" s="18"/>
      <c r="BI186" s="18" t="str">
        <f t="shared" si="411"/>
        <v/>
      </c>
      <c r="BJ186" s="18" t="str">
        <f t="shared" si="411"/>
        <v/>
      </c>
      <c r="BK186" s="18" t="str">
        <f t="shared" si="411"/>
        <v/>
      </c>
      <c r="BL186" s="18" t="str">
        <f t="shared" si="411"/>
        <v/>
      </c>
      <c r="BM186" s="18" t="str">
        <f t="shared" si="411"/>
        <v/>
      </c>
      <c r="BN186" s="8"/>
      <c r="BO186" s="8"/>
      <c r="BP186" s="8"/>
      <c r="BQ186" s="8"/>
      <c r="BR186" s="8"/>
      <c r="BS186" s="8"/>
    </row>
    <row r="187" spans="1:71" hidden="1" x14ac:dyDescent="0.2">
      <c r="A187" s="8"/>
      <c r="B187" s="32"/>
      <c r="C187" s="33"/>
      <c r="D187" s="53"/>
      <c r="E187" s="34"/>
      <c r="F187" s="34"/>
      <c r="G187" s="34"/>
      <c r="H187" s="34">
        <f t="shared" si="427"/>
        <v>0</v>
      </c>
      <c r="I187" s="35">
        <f t="shared" si="408"/>
        <v>0</v>
      </c>
      <c r="J187" s="36"/>
      <c r="K187" s="18">
        <f t="shared" si="409"/>
        <v>0</v>
      </c>
      <c r="L187" s="35">
        <f t="shared" si="410"/>
        <v>0</v>
      </c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8"/>
      <c r="AD187" s="6">
        <f t="shared" si="412"/>
        <v>0</v>
      </c>
      <c r="AE187" s="6">
        <f t="shared" si="413"/>
        <v>0</v>
      </c>
      <c r="AF187" s="6">
        <f t="shared" si="414"/>
        <v>0</v>
      </c>
      <c r="AG187" s="6">
        <f t="shared" si="415"/>
        <v>0</v>
      </c>
      <c r="AH187" s="6">
        <f t="shared" si="416"/>
        <v>0</v>
      </c>
      <c r="AI187" s="6">
        <f t="shared" si="417"/>
        <v>0</v>
      </c>
      <c r="AJ187" s="6">
        <f t="shared" si="418"/>
        <v>0</v>
      </c>
      <c r="AK187" s="6">
        <f t="shared" si="419"/>
        <v>0</v>
      </c>
      <c r="AL187" s="6">
        <f t="shared" si="420"/>
        <v>0</v>
      </c>
      <c r="AM187" s="6">
        <f t="shared" si="421"/>
        <v>0</v>
      </c>
      <c r="AN187" s="8"/>
      <c r="AO187" s="6" t="str">
        <f t="shared" si="333"/>
        <v/>
      </c>
      <c r="AP187" s="8"/>
      <c r="AQ187" s="6">
        <f>IF(H187&gt;0,LOOKUP(C187,'counts-girls'!A$1:A$16,'counts-girls'!C$1:C$16),0)</f>
        <v>0</v>
      </c>
      <c r="AR187" s="6">
        <f t="shared" si="422"/>
        <v>0</v>
      </c>
      <c r="AS187" s="6">
        <f t="shared" si="423"/>
        <v>0</v>
      </c>
      <c r="AT187" s="6">
        <f t="shared" si="424"/>
        <v>0</v>
      </c>
      <c r="AU187" s="6">
        <f t="shared" si="425"/>
        <v>0</v>
      </c>
      <c r="AV187" s="6">
        <f t="shared" si="426"/>
        <v>0</v>
      </c>
      <c r="AW187" s="8"/>
      <c r="AX187" s="18" t="str">
        <f t="shared" si="411"/>
        <v/>
      </c>
      <c r="AY187" s="18" t="str">
        <f t="shared" si="411"/>
        <v/>
      </c>
      <c r="AZ187" s="18" t="str">
        <f t="shared" si="411"/>
        <v/>
      </c>
      <c r="BA187" s="18" t="str">
        <f t="shared" si="411"/>
        <v/>
      </c>
      <c r="BB187" s="18" t="str">
        <f t="shared" si="411"/>
        <v/>
      </c>
      <c r="BC187" s="18" t="str">
        <f t="shared" si="411"/>
        <v/>
      </c>
      <c r="BD187" s="18" t="str">
        <f t="shared" si="411"/>
        <v/>
      </c>
      <c r="BE187" s="18"/>
      <c r="BF187" s="18"/>
      <c r="BG187" s="18"/>
      <c r="BH187" s="18"/>
      <c r="BI187" s="18" t="str">
        <f t="shared" si="411"/>
        <v/>
      </c>
      <c r="BJ187" s="18" t="str">
        <f t="shared" si="411"/>
        <v/>
      </c>
      <c r="BK187" s="18" t="str">
        <f t="shared" si="411"/>
        <v/>
      </c>
      <c r="BL187" s="18" t="str">
        <f t="shared" si="411"/>
        <v/>
      </c>
      <c r="BM187" s="18" t="str">
        <f t="shared" si="411"/>
        <v/>
      </c>
      <c r="BN187" s="8"/>
      <c r="BO187" s="8"/>
      <c r="BP187" s="8"/>
      <c r="BQ187" s="8"/>
      <c r="BR187" s="8"/>
      <c r="BS187" s="8"/>
    </row>
    <row r="188" spans="1:71" hidden="1" x14ac:dyDescent="0.2">
      <c r="A188" s="8"/>
      <c r="B188" s="32"/>
      <c r="C188" s="33"/>
      <c r="D188" s="53"/>
      <c r="E188" s="34"/>
      <c r="F188" s="34"/>
      <c r="G188" s="34"/>
      <c r="H188" s="34">
        <f t="shared" si="427"/>
        <v>0</v>
      </c>
      <c r="I188" s="35">
        <f t="shared" si="408"/>
        <v>0</v>
      </c>
      <c r="J188" s="36"/>
      <c r="K188" s="18">
        <f t="shared" si="409"/>
        <v>0</v>
      </c>
      <c r="L188" s="35">
        <f t="shared" si="410"/>
        <v>0</v>
      </c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8"/>
      <c r="AD188" s="6">
        <f t="shared" si="412"/>
        <v>0</v>
      </c>
      <c r="AE188" s="6">
        <f t="shared" si="413"/>
        <v>0</v>
      </c>
      <c r="AF188" s="6">
        <f t="shared" si="414"/>
        <v>0</v>
      </c>
      <c r="AG188" s="6">
        <f t="shared" si="415"/>
        <v>0</v>
      </c>
      <c r="AH188" s="6">
        <f t="shared" si="416"/>
        <v>0</v>
      </c>
      <c r="AI188" s="6">
        <f t="shared" si="417"/>
        <v>0</v>
      </c>
      <c r="AJ188" s="6">
        <f t="shared" si="418"/>
        <v>0</v>
      </c>
      <c r="AK188" s="6">
        <f t="shared" si="419"/>
        <v>0</v>
      </c>
      <c r="AL188" s="6">
        <f t="shared" si="420"/>
        <v>0</v>
      </c>
      <c r="AM188" s="6">
        <f t="shared" si="421"/>
        <v>0</v>
      </c>
      <c r="AN188" s="8"/>
      <c r="AO188" s="6" t="str">
        <f t="shared" si="333"/>
        <v/>
      </c>
      <c r="AP188" s="8"/>
      <c r="AQ188" s="6">
        <f>IF(H188&gt;0,LOOKUP(C188,'counts-girls'!A$1:A$16,'counts-girls'!C$1:C$16),0)</f>
        <v>0</v>
      </c>
      <c r="AR188" s="6">
        <f t="shared" si="422"/>
        <v>0</v>
      </c>
      <c r="AS188" s="6">
        <f t="shared" si="423"/>
        <v>0</v>
      </c>
      <c r="AT188" s="6">
        <f t="shared" si="424"/>
        <v>0</v>
      </c>
      <c r="AU188" s="6">
        <f t="shared" si="425"/>
        <v>0</v>
      </c>
      <c r="AV188" s="6">
        <f t="shared" si="426"/>
        <v>0</v>
      </c>
      <c r="AW188" s="8"/>
      <c r="AX188" s="18" t="str">
        <f t="shared" si="411"/>
        <v/>
      </c>
      <c r="AY188" s="18" t="str">
        <f t="shared" si="411"/>
        <v/>
      </c>
      <c r="AZ188" s="18" t="str">
        <f t="shared" si="411"/>
        <v/>
      </c>
      <c r="BA188" s="18" t="str">
        <f t="shared" si="411"/>
        <v/>
      </c>
      <c r="BB188" s="18" t="str">
        <f t="shared" si="411"/>
        <v/>
      </c>
      <c r="BC188" s="18" t="str">
        <f t="shared" si="411"/>
        <v/>
      </c>
      <c r="BD188" s="18" t="str">
        <f t="shared" si="411"/>
        <v/>
      </c>
      <c r="BE188" s="18"/>
      <c r="BF188" s="18"/>
      <c r="BG188" s="18"/>
      <c r="BH188" s="18"/>
      <c r="BI188" s="18" t="str">
        <f t="shared" si="411"/>
        <v/>
      </c>
      <c r="BJ188" s="18" t="str">
        <f t="shared" si="411"/>
        <v/>
      </c>
      <c r="BK188" s="18" t="str">
        <f t="shared" si="411"/>
        <v/>
      </c>
      <c r="BL188" s="18" t="str">
        <f t="shared" si="411"/>
        <v/>
      </c>
      <c r="BM188" s="18" t="str">
        <f t="shared" si="411"/>
        <v/>
      </c>
      <c r="BN188" s="8"/>
      <c r="BO188" s="8"/>
      <c r="BP188" s="8"/>
      <c r="BQ188" s="8"/>
      <c r="BR188" s="8"/>
      <c r="BS188" s="8"/>
    </row>
    <row r="189" spans="1:71" hidden="1" x14ac:dyDescent="0.2">
      <c r="A189" s="44"/>
      <c r="B189" s="32"/>
      <c r="C189" s="33"/>
      <c r="D189" s="53"/>
      <c r="E189" s="34"/>
      <c r="F189" s="34"/>
      <c r="G189" s="34"/>
      <c r="H189" s="34">
        <f t="shared" si="427"/>
        <v>0</v>
      </c>
      <c r="I189" s="35">
        <f t="shared" si="408"/>
        <v>0</v>
      </c>
      <c r="J189" s="36"/>
      <c r="K189" s="18">
        <f t="shared" ref="K189:K197" si="428">MAX(AI189:AM189)</f>
        <v>0</v>
      </c>
      <c r="L189" s="35">
        <f t="shared" ref="L189:L197" si="429">MAX(AD189:AH189)</f>
        <v>0</v>
      </c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8"/>
      <c r="AD189" s="6">
        <f t="shared" ref="AD189:AD197" si="430">IF(H189&gt;0,IF(H189&gt;=$J$184,1,AE189),0)</f>
        <v>0</v>
      </c>
      <c r="AE189" s="6">
        <f t="shared" ref="AE189:AE197" si="431">IF(H189&gt;0,IF(H189&gt;=$J$183,2,AF189),0)</f>
        <v>0</v>
      </c>
      <c r="AF189" s="6">
        <f t="shared" ref="AF189:AF197" si="432">IF(H189&gt;0,IF(H189&gt;=$J$182,3,AG189),0)</f>
        <v>0</v>
      </c>
      <c r="AG189" s="6">
        <f t="shared" ref="AG189:AG197" si="433">IF(H189&gt;0,IF(H189&gt;=$J$181,5,AH189),0)</f>
        <v>0</v>
      </c>
      <c r="AH189" s="6">
        <f t="shared" ref="AH189:AH197" si="434">IF(H189&gt;0,IF(H189&gt;=$J$180,7,0),0)</f>
        <v>0</v>
      </c>
      <c r="AI189" s="6">
        <f t="shared" ref="AI189:AI197" si="435">IF(L189=7,1,AJ189)</f>
        <v>0</v>
      </c>
      <c r="AJ189" s="6">
        <f t="shared" ref="AJ189:AJ197" si="436">IF(L189=5,2,AK189)</f>
        <v>0</v>
      </c>
      <c r="AK189" s="6">
        <f t="shared" ref="AK189:AK197" si="437">IF(L189=3,3,AL189)</f>
        <v>0</v>
      </c>
      <c r="AL189" s="6">
        <f t="shared" ref="AL189:AL197" si="438">IF(L189=2,4,AM189)</f>
        <v>0</v>
      </c>
      <c r="AM189" s="6">
        <f t="shared" ref="AM189:AM197" si="439">IF(L189=1,5,0)</f>
        <v>0</v>
      </c>
      <c r="AN189" s="8"/>
      <c r="AO189" s="6" t="str">
        <f t="shared" si="333"/>
        <v/>
      </c>
      <c r="AP189" s="8"/>
      <c r="AQ189" s="6">
        <f>IF(H189&gt;0,LOOKUP(C189,'counts-girls'!A$1:A$16,'counts-girls'!C$1:C$16),0)</f>
        <v>0</v>
      </c>
      <c r="AR189" s="6">
        <f t="shared" si="422"/>
        <v>0</v>
      </c>
      <c r="AS189" s="6">
        <f t="shared" si="423"/>
        <v>0</v>
      </c>
      <c r="AT189" s="6">
        <f t="shared" si="424"/>
        <v>0</v>
      </c>
      <c r="AU189" s="6">
        <f t="shared" si="425"/>
        <v>0</v>
      </c>
      <c r="AV189" s="6">
        <f t="shared" si="426"/>
        <v>0</v>
      </c>
      <c r="AW189" s="8"/>
      <c r="AX189" s="18" t="str">
        <f t="shared" si="411"/>
        <v/>
      </c>
      <c r="AY189" s="18" t="str">
        <f t="shared" si="411"/>
        <v/>
      </c>
      <c r="AZ189" s="18" t="str">
        <f t="shared" si="411"/>
        <v/>
      </c>
      <c r="BA189" s="18" t="str">
        <f t="shared" si="411"/>
        <v/>
      </c>
      <c r="BB189" s="18" t="str">
        <f t="shared" si="411"/>
        <v/>
      </c>
      <c r="BC189" s="18" t="str">
        <f t="shared" si="411"/>
        <v/>
      </c>
      <c r="BD189" s="18" t="str">
        <f t="shared" si="411"/>
        <v/>
      </c>
      <c r="BE189" s="18"/>
      <c r="BF189" s="18"/>
      <c r="BG189" s="18"/>
      <c r="BH189" s="18"/>
      <c r="BI189" s="18" t="str">
        <f t="shared" si="411"/>
        <v/>
      </c>
      <c r="BJ189" s="18" t="str">
        <f t="shared" si="411"/>
        <v/>
      </c>
      <c r="BK189" s="18" t="str">
        <f t="shared" si="411"/>
        <v/>
      </c>
      <c r="BL189" s="18" t="str">
        <f t="shared" si="411"/>
        <v/>
      </c>
      <c r="BM189" s="18" t="str">
        <f t="shared" si="411"/>
        <v/>
      </c>
      <c r="BN189" s="8"/>
      <c r="BO189" s="8"/>
      <c r="BP189" s="8"/>
      <c r="BQ189" s="8"/>
      <c r="BR189" s="8"/>
      <c r="BS189" s="8"/>
    </row>
    <row r="190" spans="1:71" hidden="1" x14ac:dyDescent="0.2">
      <c r="A190" s="8"/>
      <c r="B190" s="32"/>
      <c r="C190" s="45"/>
      <c r="D190" s="53"/>
      <c r="E190" s="34"/>
      <c r="F190" s="34"/>
      <c r="G190" s="34"/>
      <c r="H190" s="34">
        <f t="shared" si="427"/>
        <v>0</v>
      </c>
      <c r="I190" s="35">
        <f t="shared" si="408"/>
        <v>0</v>
      </c>
      <c r="J190" s="36"/>
      <c r="K190" s="18">
        <f t="shared" si="428"/>
        <v>0</v>
      </c>
      <c r="L190" s="35">
        <f t="shared" si="429"/>
        <v>0</v>
      </c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8"/>
      <c r="AD190" s="6">
        <f t="shared" si="430"/>
        <v>0</v>
      </c>
      <c r="AE190" s="6">
        <f t="shared" si="431"/>
        <v>0</v>
      </c>
      <c r="AF190" s="6">
        <f t="shared" si="432"/>
        <v>0</v>
      </c>
      <c r="AG190" s="6">
        <f t="shared" si="433"/>
        <v>0</v>
      </c>
      <c r="AH190" s="6">
        <f t="shared" si="434"/>
        <v>0</v>
      </c>
      <c r="AI190" s="6">
        <f t="shared" si="435"/>
        <v>0</v>
      </c>
      <c r="AJ190" s="6">
        <f t="shared" si="436"/>
        <v>0</v>
      </c>
      <c r="AK190" s="6">
        <f t="shared" si="437"/>
        <v>0</v>
      </c>
      <c r="AL190" s="6">
        <f t="shared" si="438"/>
        <v>0</v>
      </c>
      <c r="AM190" s="6">
        <f t="shared" si="439"/>
        <v>0</v>
      </c>
      <c r="AN190" s="8"/>
      <c r="AO190" s="6" t="str">
        <f t="shared" si="333"/>
        <v/>
      </c>
      <c r="AP190" s="8"/>
      <c r="AQ190" s="6">
        <f>IF(H190&gt;0,LOOKUP(C190,'counts-girls'!A$1:A$16,'counts-girls'!C$1:C$16),0)</f>
        <v>0</v>
      </c>
      <c r="AR190" s="6">
        <f t="shared" si="422"/>
        <v>0</v>
      </c>
      <c r="AS190" s="6">
        <f t="shared" si="423"/>
        <v>0</v>
      </c>
      <c r="AT190" s="6">
        <f t="shared" si="424"/>
        <v>0</v>
      </c>
      <c r="AU190" s="6">
        <f t="shared" si="425"/>
        <v>0</v>
      </c>
      <c r="AV190" s="6">
        <f t="shared" si="426"/>
        <v>0</v>
      </c>
      <c r="AW190" s="8"/>
      <c r="AX190" s="18" t="str">
        <f t="shared" si="411"/>
        <v/>
      </c>
      <c r="AY190" s="18" t="str">
        <f t="shared" si="411"/>
        <v/>
      </c>
      <c r="AZ190" s="18" t="str">
        <f t="shared" si="411"/>
        <v/>
      </c>
      <c r="BA190" s="18" t="str">
        <f t="shared" si="411"/>
        <v/>
      </c>
      <c r="BB190" s="18" t="str">
        <f t="shared" si="411"/>
        <v/>
      </c>
      <c r="BC190" s="18" t="str">
        <f t="shared" si="411"/>
        <v/>
      </c>
      <c r="BD190" s="18" t="str">
        <f t="shared" si="411"/>
        <v/>
      </c>
      <c r="BE190" s="18"/>
      <c r="BF190" s="18"/>
      <c r="BG190" s="18"/>
      <c r="BH190" s="18"/>
      <c r="BI190" s="18" t="str">
        <f t="shared" si="411"/>
        <v/>
      </c>
      <c r="BJ190" s="18" t="str">
        <f t="shared" si="411"/>
        <v/>
      </c>
      <c r="BK190" s="18" t="str">
        <f t="shared" si="411"/>
        <v/>
      </c>
      <c r="BL190" s="18" t="str">
        <f t="shared" si="411"/>
        <v/>
      </c>
      <c r="BM190" s="18" t="str">
        <f t="shared" si="411"/>
        <v/>
      </c>
      <c r="BN190" s="8"/>
      <c r="BO190" s="8"/>
      <c r="BP190" s="8"/>
      <c r="BQ190" s="8"/>
      <c r="BR190" s="8"/>
      <c r="BS190" s="8"/>
    </row>
    <row r="191" spans="1:71" hidden="1" x14ac:dyDescent="0.2">
      <c r="A191" s="8"/>
      <c r="B191" s="32"/>
      <c r="C191" s="45"/>
      <c r="D191" s="53"/>
      <c r="E191" s="34"/>
      <c r="F191" s="34"/>
      <c r="G191" s="34"/>
      <c r="H191" s="34">
        <f t="shared" si="427"/>
        <v>0</v>
      </c>
      <c r="I191" s="35">
        <f t="shared" si="408"/>
        <v>0</v>
      </c>
      <c r="J191" s="36"/>
      <c r="K191" s="18">
        <f t="shared" si="428"/>
        <v>0</v>
      </c>
      <c r="L191" s="35">
        <f t="shared" si="429"/>
        <v>0</v>
      </c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8"/>
      <c r="AD191" s="6">
        <f t="shared" si="430"/>
        <v>0</v>
      </c>
      <c r="AE191" s="6">
        <f t="shared" si="431"/>
        <v>0</v>
      </c>
      <c r="AF191" s="6">
        <f t="shared" si="432"/>
        <v>0</v>
      </c>
      <c r="AG191" s="6">
        <f t="shared" si="433"/>
        <v>0</v>
      </c>
      <c r="AH191" s="6">
        <f t="shared" si="434"/>
        <v>0</v>
      </c>
      <c r="AI191" s="6">
        <f t="shared" si="435"/>
        <v>0</v>
      </c>
      <c r="AJ191" s="6">
        <f t="shared" si="436"/>
        <v>0</v>
      </c>
      <c r="AK191" s="6">
        <f t="shared" si="437"/>
        <v>0</v>
      </c>
      <c r="AL191" s="6">
        <f t="shared" si="438"/>
        <v>0</v>
      </c>
      <c r="AM191" s="6">
        <f t="shared" si="439"/>
        <v>0</v>
      </c>
      <c r="AN191" s="8"/>
      <c r="AO191" s="6" t="str">
        <f t="shared" si="333"/>
        <v/>
      </c>
      <c r="AP191" s="8"/>
      <c r="AQ191" s="6">
        <f>IF(H191&gt;0,LOOKUP(C191,'counts-girls'!A$1:A$16,'counts-girls'!C$1:C$16),0)</f>
        <v>0</v>
      </c>
      <c r="AR191" s="6">
        <f t="shared" si="422"/>
        <v>0</v>
      </c>
      <c r="AS191" s="6">
        <f t="shared" si="423"/>
        <v>0</v>
      </c>
      <c r="AT191" s="6">
        <f t="shared" si="424"/>
        <v>0</v>
      </c>
      <c r="AU191" s="6">
        <f t="shared" si="425"/>
        <v>0</v>
      </c>
      <c r="AV191" s="6">
        <f t="shared" si="426"/>
        <v>0</v>
      </c>
      <c r="AW191" s="8"/>
      <c r="AX191" s="18" t="str">
        <f t="shared" si="411"/>
        <v/>
      </c>
      <c r="AY191" s="18" t="str">
        <f t="shared" si="411"/>
        <v/>
      </c>
      <c r="AZ191" s="18" t="str">
        <f t="shared" si="411"/>
        <v/>
      </c>
      <c r="BA191" s="18" t="str">
        <f t="shared" si="411"/>
        <v/>
      </c>
      <c r="BB191" s="18" t="str">
        <f t="shared" si="411"/>
        <v/>
      </c>
      <c r="BC191" s="18" t="str">
        <f t="shared" si="411"/>
        <v/>
      </c>
      <c r="BD191" s="18" t="str">
        <f t="shared" si="411"/>
        <v/>
      </c>
      <c r="BE191" s="18"/>
      <c r="BF191" s="18"/>
      <c r="BG191" s="18"/>
      <c r="BH191" s="18"/>
      <c r="BI191" s="18" t="str">
        <f t="shared" si="411"/>
        <v/>
      </c>
      <c r="BJ191" s="18" t="str">
        <f t="shared" si="411"/>
        <v/>
      </c>
      <c r="BK191" s="18" t="str">
        <f t="shared" si="411"/>
        <v/>
      </c>
      <c r="BL191" s="18" t="str">
        <f t="shared" si="411"/>
        <v/>
      </c>
      <c r="BM191" s="18" t="str">
        <f t="shared" si="411"/>
        <v/>
      </c>
      <c r="BN191" s="8"/>
      <c r="BO191" s="8"/>
      <c r="BP191" s="8"/>
      <c r="BQ191" s="8"/>
      <c r="BR191" s="8"/>
      <c r="BS191" s="8"/>
    </row>
    <row r="192" spans="1:71" hidden="1" x14ac:dyDescent="0.2">
      <c r="A192" s="8"/>
      <c r="B192" s="32"/>
      <c r="C192" s="45"/>
      <c r="D192" s="53"/>
      <c r="E192" s="34"/>
      <c r="F192" s="34"/>
      <c r="G192" s="34"/>
      <c r="H192" s="34">
        <f t="shared" si="427"/>
        <v>0</v>
      </c>
      <c r="I192" s="35">
        <f t="shared" si="408"/>
        <v>0</v>
      </c>
      <c r="J192" s="36"/>
      <c r="K192" s="18">
        <f t="shared" si="428"/>
        <v>0</v>
      </c>
      <c r="L192" s="35">
        <f t="shared" si="429"/>
        <v>0</v>
      </c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8"/>
      <c r="AD192" s="6">
        <f t="shared" si="430"/>
        <v>0</v>
      </c>
      <c r="AE192" s="6">
        <f t="shared" si="431"/>
        <v>0</v>
      </c>
      <c r="AF192" s="6">
        <f t="shared" si="432"/>
        <v>0</v>
      </c>
      <c r="AG192" s="6">
        <f t="shared" si="433"/>
        <v>0</v>
      </c>
      <c r="AH192" s="6">
        <f t="shared" si="434"/>
        <v>0</v>
      </c>
      <c r="AI192" s="6">
        <f t="shared" si="435"/>
        <v>0</v>
      </c>
      <c r="AJ192" s="6">
        <f t="shared" si="436"/>
        <v>0</v>
      </c>
      <c r="AK192" s="6">
        <f t="shared" si="437"/>
        <v>0</v>
      </c>
      <c r="AL192" s="6">
        <f t="shared" si="438"/>
        <v>0</v>
      </c>
      <c r="AM192" s="6">
        <f t="shared" si="439"/>
        <v>0</v>
      </c>
      <c r="AN192" s="8"/>
      <c r="AO192" s="6" t="str">
        <f t="shared" si="333"/>
        <v/>
      </c>
      <c r="AP192" s="8"/>
      <c r="AQ192" s="6">
        <f>IF(H192&gt;0,LOOKUP(C192,'counts-girls'!A$1:A$16,'counts-girls'!C$1:C$16),0)</f>
        <v>0</v>
      </c>
      <c r="AR192" s="6">
        <f t="shared" si="422"/>
        <v>0</v>
      </c>
      <c r="AS192" s="6">
        <f t="shared" si="423"/>
        <v>0</v>
      </c>
      <c r="AT192" s="6">
        <f t="shared" si="424"/>
        <v>0</v>
      </c>
      <c r="AU192" s="6">
        <f t="shared" si="425"/>
        <v>0</v>
      </c>
      <c r="AV192" s="6">
        <f t="shared" si="426"/>
        <v>0</v>
      </c>
      <c r="AW192" s="8"/>
      <c r="AX192" s="18" t="str">
        <f t="shared" si="411"/>
        <v/>
      </c>
      <c r="AY192" s="18" t="str">
        <f t="shared" si="411"/>
        <v/>
      </c>
      <c r="AZ192" s="18" t="str">
        <f t="shared" si="411"/>
        <v/>
      </c>
      <c r="BA192" s="18"/>
      <c r="BB192" s="18"/>
      <c r="BC192" s="18"/>
      <c r="BD192" s="18"/>
      <c r="BE192" s="18"/>
      <c r="BF192" s="18"/>
      <c r="BG192" s="18"/>
      <c r="BH192" s="18"/>
      <c r="BI192" s="18" t="str">
        <f t="shared" si="411"/>
        <v/>
      </c>
      <c r="BJ192" s="18" t="str">
        <f t="shared" si="411"/>
        <v/>
      </c>
      <c r="BK192" s="18" t="str">
        <f t="shared" si="411"/>
        <v/>
      </c>
      <c r="BL192" s="18" t="str">
        <f t="shared" si="411"/>
        <v/>
      </c>
      <c r="BM192" s="18" t="str">
        <f t="shared" si="411"/>
        <v/>
      </c>
      <c r="BN192" s="8"/>
      <c r="BO192" s="8"/>
      <c r="BP192" s="8"/>
      <c r="BQ192" s="8"/>
      <c r="BR192" s="8"/>
      <c r="BS192" s="8"/>
    </row>
    <row r="193" spans="1:71" hidden="1" x14ac:dyDescent="0.2">
      <c r="A193" s="8"/>
      <c r="B193" s="32"/>
      <c r="C193" s="45"/>
      <c r="D193" s="53"/>
      <c r="E193" s="34"/>
      <c r="F193" s="34"/>
      <c r="G193" s="34"/>
      <c r="H193" s="34">
        <f t="shared" si="427"/>
        <v>0</v>
      </c>
      <c r="I193" s="35">
        <f t="shared" si="408"/>
        <v>0</v>
      </c>
      <c r="J193" s="36"/>
      <c r="K193" s="18">
        <f t="shared" si="428"/>
        <v>0</v>
      </c>
      <c r="L193" s="35">
        <f t="shared" si="429"/>
        <v>0</v>
      </c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8"/>
      <c r="AD193" s="6">
        <f t="shared" si="430"/>
        <v>0</v>
      </c>
      <c r="AE193" s="6">
        <f t="shared" si="431"/>
        <v>0</v>
      </c>
      <c r="AF193" s="6">
        <f t="shared" si="432"/>
        <v>0</v>
      </c>
      <c r="AG193" s="6">
        <f t="shared" si="433"/>
        <v>0</v>
      </c>
      <c r="AH193" s="6">
        <f t="shared" si="434"/>
        <v>0</v>
      </c>
      <c r="AI193" s="6">
        <f t="shared" si="435"/>
        <v>0</v>
      </c>
      <c r="AJ193" s="6">
        <f t="shared" si="436"/>
        <v>0</v>
      </c>
      <c r="AK193" s="6">
        <f t="shared" si="437"/>
        <v>0</v>
      </c>
      <c r="AL193" s="6">
        <f t="shared" si="438"/>
        <v>0</v>
      </c>
      <c r="AM193" s="6">
        <f t="shared" si="439"/>
        <v>0</v>
      </c>
      <c r="AN193" s="8"/>
      <c r="AO193" s="6" t="str">
        <f t="shared" si="333"/>
        <v/>
      </c>
      <c r="AP193" s="8"/>
      <c r="AQ193" s="6">
        <f>IF(H193&gt;0,LOOKUP(C193,'counts-girls'!A$1:A$16,'counts-girls'!C$1:C$16),0)</f>
        <v>0</v>
      </c>
      <c r="AR193" s="6">
        <f t="shared" si="422"/>
        <v>0</v>
      </c>
      <c r="AS193" s="6">
        <f t="shared" si="423"/>
        <v>0</v>
      </c>
      <c r="AT193" s="6">
        <f t="shared" si="424"/>
        <v>0</v>
      </c>
      <c r="AU193" s="6">
        <f t="shared" si="425"/>
        <v>0</v>
      </c>
      <c r="AV193" s="6">
        <f t="shared" si="426"/>
        <v>0</v>
      </c>
      <c r="AW193" s="8"/>
      <c r="AX193" s="18" t="str">
        <f t="shared" si="411"/>
        <v/>
      </c>
      <c r="AY193" s="18" t="str">
        <f t="shared" si="411"/>
        <v/>
      </c>
      <c r="AZ193" s="18" t="str">
        <f t="shared" si="411"/>
        <v/>
      </c>
      <c r="BA193" s="18"/>
      <c r="BB193" s="18"/>
      <c r="BC193" s="18"/>
      <c r="BD193" s="18"/>
      <c r="BE193" s="18"/>
      <c r="BF193" s="18"/>
      <c r="BG193" s="18"/>
      <c r="BH193" s="18"/>
      <c r="BI193" s="18" t="str">
        <f t="shared" si="411"/>
        <v/>
      </c>
      <c r="BJ193" s="18" t="str">
        <f t="shared" si="411"/>
        <v/>
      </c>
      <c r="BK193" s="18" t="str">
        <f t="shared" si="411"/>
        <v/>
      </c>
      <c r="BL193" s="18" t="str">
        <f t="shared" si="411"/>
        <v/>
      </c>
      <c r="BM193" s="18" t="str">
        <f t="shared" si="411"/>
        <v/>
      </c>
      <c r="BN193" s="8"/>
      <c r="BO193" s="8"/>
      <c r="BP193" s="8"/>
      <c r="BQ193" s="8"/>
      <c r="BR193" s="8"/>
      <c r="BS193" s="8"/>
    </row>
    <row r="194" spans="1:71" hidden="1" x14ac:dyDescent="0.2">
      <c r="A194" s="8"/>
      <c r="B194" s="32"/>
      <c r="C194" s="45"/>
      <c r="D194" s="53"/>
      <c r="E194" s="34"/>
      <c r="F194" s="34"/>
      <c r="G194" s="34"/>
      <c r="H194" s="34">
        <f t="shared" si="427"/>
        <v>0</v>
      </c>
      <c r="I194" s="35">
        <f t="shared" si="408"/>
        <v>0</v>
      </c>
      <c r="J194" s="36"/>
      <c r="K194" s="18">
        <f t="shared" si="428"/>
        <v>0</v>
      </c>
      <c r="L194" s="35">
        <f t="shared" si="429"/>
        <v>0</v>
      </c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8"/>
      <c r="AD194" s="6">
        <f t="shared" si="430"/>
        <v>0</v>
      </c>
      <c r="AE194" s="6">
        <f t="shared" si="431"/>
        <v>0</v>
      </c>
      <c r="AF194" s="6">
        <f t="shared" si="432"/>
        <v>0</v>
      </c>
      <c r="AG194" s="6">
        <f t="shared" si="433"/>
        <v>0</v>
      </c>
      <c r="AH194" s="6">
        <f t="shared" si="434"/>
        <v>0</v>
      </c>
      <c r="AI194" s="6">
        <f t="shared" si="435"/>
        <v>0</v>
      </c>
      <c r="AJ194" s="6">
        <f t="shared" si="436"/>
        <v>0</v>
      </c>
      <c r="AK194" s="6">
        <f t="shared" si="437"/>
        <v>0</v>
      </c>
      <c r="AL194" s="6">
        <f t="shared" si="438"/>
        <v>0</v>
      </c>
      <c r="AM194" s="6">
        <f t="shared" si="439"/>
        <v>0</v>
      </c>
      <c r="AN194" s="8"/>
      <c r="AO194" s="6" t="str">
        <f t="shared" si="333"/>
        <v/>
      </c>
      <c r="AP194" s="8"/>
      <c r="AQ194" s="6">
        <f>IF(H194&gt;0,LOOKUP(C194,'counts-girls'!A$1:A$16,'counts-girls'!C$1:C$16),0)</f>
        <v>0</v>
      </c>
      <c r="AR194" s="6">
        <f t="shared" si="422"/>
        <v>0</v>
      </c>
      <c r="AS194" s="6">
        <f t="shared" si="423"/>
        <v>0</v>
      </c>
      <c r="AT194" s="6">
        <f t="shared" si="424"/>
        <v>0</v>
      </c>
      <c r="AU194" s="6">
        <f t="shared" si="425"/>
        <v>0</v>
      </c>
      <c r="AV194" s="6">
        <f t="shared" si="426"/>
        <v>0</v>
      </c>
      <c r="AW194" s="8"/>
      <c r="AX194" s="18" t="str">
        <f t="shared" si="411"/>
        <v/>
      </c>
      <c r="AY194" s="18" t="str">
        <f t="shared" si="411"/>
        <v/>
      </c>
      <c r="AZ194" s="18" t="str">
        <f t="shared" si="411"/>
        <v/>
      </c>
      <c r="BA194" s="18"/>
      <c r="BB194" s="18"/>
      <c r="BC194" s="18"/>
      <c r="BD194" s="18"/>
      <c r="BE194" s="18"/>
      <c r="BF194" s="18"/>
      <c r="BG194" s="18"/>
      <c r="BH194" s="18"/>
      <c r="BI194" s="18" t="str">
        <f t="shared" si="411"/>
        <v/>
      </c>
      <c r="BJ194" s="18" t="str">
        <f t="shared" si="411"/>
        <v/>
      </c>
      <c r="BK194" s="18" t="str">
        <f t="shared" si="411"/>
        <v/>
      </c>
      <c r="BL194" s="18" t="str">
        <f t="shared" si="411"/>
        <v/>
      </c>
      <c r="BM194" s="18" t="str">
        <f t="shared" si="411"/>
        <v/>
      </c>
      <c r="BN194" s="8"/>
      <c r="BO194" s="8"/>
      <c r="BP194" s="8"/>
      <c r="BQ194" s="8"/>
      <c r="BR194" s="8"/>
      <c r="BS194" s="8"/>
    </row>
    <row r="195" spans="1:71" hidden="1" x14ac:dyDescent="0.2">
      <c r="A195" s="8"/>
      <c r="B195" s="32"/>
      <c r="C195" s="45"/>
      <c r="D195" s="53"/>
      <c r="E195" s="34"/>
      <c r="F195" s="34"/>
      <c r="G195" s="34"/>
      <c r="H195" s="34">
        <f t="shared" si="427"/>
        <v>0</v>
      </c>
      <c r="I195" s="35">
        <f t="shared" si="408"/>
        <v>0</v>
      </c>
      <c r="J195" s="36"/>
      <c r="K195" s="18">
        <f t="shared" si="428"/>
        <v>0</v>
      </c>
      <c r="L195" s="35">
        <f t="shared" si="429"/>
        <v>0</v>
      </c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8"/>
      <c r="AD195" s="6">
        <f t="shared" si="430"/>
        <v>0</v>
      </c>
      <c r="AE195" s="6">
        <f t="shared" si="431"/>
        <v>0</v>
      </c>
      <c r="AF195" s="6">
        <f t="shared" si="432"/>
        <v>0</v>
      </c>
      <c r="AG195" s="6">
        <f t="shared" si="433"/>
        <v>0</v>
      </c>
      <c r="AH195" s="6">
        <f t="shared" si="434"/>
        <v>0</v>
      </c>
      <c r="AI195" s="6">
        <f t="shared" si="435"/>
        <v>0</v>
      </c>
      <c r="AJ195" s="6">
        <f t="shared" si="436"/>
        <v>0</v>
      </c>
      <c r="AK195" s="6">
        <f t="shared" si="437"/>
        <v>0</v>
      </c>
      <c r="AL195" s="6">
        <f t="shared" si="438"/>
        <v>0</v>
      </c>
      <c r="AM195" s="6">
        <f t="shared" si="439"/>
        <v>0</v>
      </c>
      <c r="AN195" s="8"/>
      <c r="AO195" s="6" t="str">
        <f t="shared" si="333"/>
        <v/>
      </c>
      <c r="AP195" s="8"/>
      <c r="AQ195" s="6">
        <f>IF(H195&gt;0,LOOKUP(C195,'counts-girls'!A$1:A$16,'counts-girls'!C$1:C$16),0)</f>
        <v>0</v>
      </c>
      <c r="AR195" s="6">
        <f t="shared" si="422"/>
        <v>0</v>
      </c>
      <c r="AS195" s="6">
        <f t="shared" si="423"/>
        <v>0</v>
      </c>
      <c r="AT195" s="6">
        <f t="shared" si="424"/>
        <v>0</v>
      </c>
      <c r="AU195" s="6">
        <f t="shared" si="425"/>
        <v>0</v>
      </c>
      <c r="AV195" s="6">
        <f t="shared" si="426"/>
        <v>0</v>
      </c>
      <c r="AW195" s="8"/>
      <c r="AX195" s="18" t="str">
        <f t="shared" si="411"/>
        <v/>
      </c>
      <c r="AY195" s="18" t="str">
        <f t="shared" si="411"/>
        <v/>
      </c>
      <c r="AZ195" s="18" t="str">
        <f t="shared" si="411"/>
        <v/>
      </c>
      <c r="BA195" s="18"/>
      <c r="BB195" s="18"/>
      <c r="BC195" s="18"/>
      <c r="BD195" s="18"/>
      <c r="BE195" s="18"/>
      <c r="BF195" s="18"/>
      <c r="BG195" s="18"/>
      <c r="BH195" s="18"/>
      <c r="BI195" s="18" t="str">
        <f t="shared" si="411"/>
        <v/>
      </c>
      <c r="BJ195" s="18" t="str">
        <f t="shared" si="411"/>
        <v/>
      </c>
      <c r="BK195" s="18" t="str">
        <f t="shared" si="411"/>
        <v/>
      </c>
      <c r="BL195" s="18" t="str">
        <f t="shared" si="411"/>
        <v/>
      </c>
      <c r="BM195" s="18" t="str">
        <f t="shared" si="411"/>
        <v/>
      </c>
      <c r="BN195" s="8"/>
      <c r="BO195" s="8"/>
      <c r="BP195" s="8"/>
      <c r="BQ195" s="8"/>
      <c r="BR195" s="8"/>
      <c r="BS195" s="8"/>
    </row>
    <row r="196" spans="1:71" hidden="1" x14ac:dyDescent="0.2">
      <c r="A196" s="8"/>
      <c r="B196" s="32"/>
      <c r="C196" s="45"/>
      <c r="D196" s="53"/>
      <c r="E196" s="34"/>
      <c r="F196" s="34"/>
      <c r="G196" s="34"/>
      <c r="H196" s="34">
        <f t="shared" ref="H196:H197" si="440">SUM(G196:G196)</f>
        <v>0</v>
      </c>
      <c r="I196" s="35">
        <f>IF(H196&gt;0,LOOKUP(#REF!,$B$232:$B$504,$C$232:$C$504),0)*H196</f>
        <v>0</v>
      </c>
      <c r="J196" s="36"/>
      <c r="K196" s="18">
        <f t="shared" si="428"/>
        <v>0</v>
      </c>
      <c r="L196" s="35">
        <f t="shared" si="429"/>
        <v>0</v>
      </c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8"/>
      <c r="AD196" s="6">
        <f t="shared" si="430"/>
        <v>0</v>
      </c>
      <c r="AE196" s="6">
        <f t="shared" si="431"/>
        <v>0</v>
      </c>
      <c r="AF196" s="6">
        <f t="shared" si="432"/>
        <v>0</v>
      </c>
      <c r="AG196" s="6">
        <f t="shared" si="433"/>
        <v>0</v>
      </c>
      <c r="AH196" s="6">
        <f t="shared" si="434"/>
        <v>0</v>
      </c>
      <c r="AI196" s="6">
        <f t="shared" si="435"/>
        <v>0</v>
      </c>
      <c r="AJ196" s="6">
        <f t="shared" si="436"/>
        <v>0</v>
      </c>
      <c r="AK196" s="6">
        <f t="shared" si="437"/>
        <v>0</v>
      </c>
      <c r="AL196" s="6">
        <f t="shared" si="438"/>
        <v>0</v>
      </c>
      <c r="AM196" s="6">
        <f t="shared" si="439"/>
        <v>0</v>
      </c>
      <c r="AN196" s="8"/>
      <c r="AO196" s="6" t="str">
        <f t="shared" si="333"/>
        <v/>
      </c>
      <c r="AP196" s="8"/>
      <c r="AQ196" s="6">
        <f>IF(H196&gt;0,LOOKUP(C196,'counts-girls'!A$1:A$16,'counts-girls'!C$1:C$16),0)</f>
        <v>0</v>
      </c>
      <c r="AR196" s="6">
        <f t="shared" si="422"/>
        <v>0</v>
      </c>
      <c r="AS196" s="6">
        <f t="shared" si="423"/>
        <v>0</v>
      </c>
      <c r="AT196" s="6">
        <f t="shared" si="424"/>
        <v>0</v>
      </c>
      <c r="AU196" s="6">
        <f t="shared" si="425"/>
        <v>0</v>
      </c>
      <c r="AV196" s="6">
        <f t="shared" si="426"/>
        <v>0</v>
      </c>
      <c r="AW196" s="8"/>
      <c r="AX196" s="18" t="str">
        <f t="shared" si="411"/>
        <v/>
      </c>
      <c r="AY196" s="18" t="str">
        <f t="shared" si="411"/>
        <v/>
      </c>
      <c r="AZ196" s="18" t="str">
        <f t="shared" si="411"/>
        <v/>
      </c>
      <c r="BA196" s="18"/>
      <c r="BB196" s="18"/>
      <c r="BC196" s="18"/>
      <c r="BD196" s="18"/>
      <c r="BE196" s="18"/>
      <c r="BF196" s="18"/>
      <c r="BG196" s="18"/>
      <c r="BH196" s="18"/>
      <c r="BI196" s="18" t="str">
        <f t="shared" si="411"/>
        <v/>
      </c>
      <c r="BJ196" s="18" t="str">
        <f t="shared" si="411"/>
        <v/>
      </c>
      <c r="BK196" s="18" t="str">
        <f t="shared" si="411"/>
        <v/>
      </c>
      <c r="BL196" s="18" t="str">
        <f t="shared" si="411"/>
        <v/>
      </c>
      <c r="BM196" s="18" t="str">
        <f t="shared" si="411"/>
        <v/>
      </c>
      <c r="BN196" s="8"/>
      <c r="BO196" s="8"/>
      <c r="BP196" s="8"/>
      <c r="BQ196" s="8"/>
      <c r="BR196" s="8"/>
      <c r="BS196" s="8"/>
    </row>
    <row r="197" spans="1:71" hidden="1" x14ac:dyDescent="0.2">
      <c r="A197" s="8"/>
      <c r="B197" s="32"/>
      <c r="C197" s="45"/>
      <c r="D197" s="53"/>
      <c r="E197" s="34"/>
      <c r="F197" s="34"/>
      <c r="G197" s="34"/>
      <c r="H197" s="34">
        <f t="shared" si="440"/>
        <v>0</v>
      </c>
      <c r="I197" s="35">
        <f>IF(H197&gt;0,LOOKUP(#REF!,$B$232:$B$504,$C$232:$C$504),0)*H197</f>
        <v>0</v>
      </c>
      <c r="J197" s="36"/>
      <c r="K197" s="18">
        <f t="shared" si="428"/>
        <v>0</v>
      </c>
      <c r="L197" s="35">
        <f t="shared" si="429"/>
        <v>0</v>
      </c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8"/>
      <c r="AD197" s="6">
        <f t="shared" si="430"/>
        <v>0</v>
      </c>
      <c r="AE197" s="6">
        <f t="shared" si="431"/>
        <v>0</v>
      </c>
      <c r="AF197" s="6">
        <f t="shared" si="432"/>
        <v>0</v>
      </c>
      <c r="AG197" s="6">
        <f t="shared" si="433"/>
        <v>0</v>
      </c>
      <c r="AH197" s="6">
        <f t="shared" si="434"/>
        <v>0</v>
      </c>
      <c r="AI197" s="6">
        <f t="shared" si="435"/>
        <v>0</v>
      </c>
      <c r="AJ197" s="6">
        <f t="shared" si="436"/>
        <v>0</v>
      </c>
      <c r="AK197" s="6">
        <f t="shared" si="437"/>
        <v>0</v>
      </c>
      <c r="AL197" s="6">
        <f t="shared" si="438"/>
        <v>0</v>
      </c>
      <c r="AM197" s="6">
        <f t="shared" si="439"/>
        <v>0</v>
      </c>
      <c r="AN197" s="8"/>
      <c r="AO197" s="6" t="str">
        <f t="shared" si="333"/>
        <v/>
      </c>
      <c r="AP197" s="8"/>
      <c r="AQ197" s="6">
        <f>IF(H197&gt;0,LOOKUP(C197,'counts-girls'!A$1:A$16,'counts-girls'!C$1:C$16),0)</f>
        <v>0</v>
      </c>
      <c r="AR197" s="6">
        <f t="shared" si="422"/>
        <v>0</v>
      </c>
      <c r="AS197" s="6">
        <f t="shared" si="423"/>
        <v>0</v>
      </c>
      <c r="AT197" s="6">
        <f t="shared" si="424"/>
        <v>0</v>
      </c>
      <c r="AU197" s="6">
        <f t="shared" si="425"/>
        <v>0</v>
      </c>
      <c r="AV197" s="6">
        <f t="shared" si="426"/>
        <v>0</v>
      </c>
      <c r="AW197" s="8"/>
      <c r="AX197" s="18" t="str">
        <f t="shared" si="411"/>
        <v/>
      </c>
      <c r="AY197" s="18" t="str">
        <f t="shared" si="411"/>
        <v/>
      </c>
      <c r="AZ197" s="18" t="str">
        <f t="shared" si="411"/>
        <v/>
      </c>
      <c r="BA197" s="18"/>
      <c r="BB197" s="18"/>
      <c r="BC197" s="18"/>
      <c r="BD197" s="18"/>
      <c r="BE197" s="18"/>
      <c r="BF197" s="18"/>
      <c r="BG197" s="18"/>
      <c r="BH197" s="18"/>
      <c r="BI197" s="18" t="str">
        <f t="shared" si="411"/>
        <v/>
      </c>
      <c r="BJ197" s="18" t="str">
        <f t="shared" si="411"/>
        <v/>
      </c>
      <c r="BK197" s="18" t="str">
        <f t="shared" si="411"/>
        <v/>
      </c>
      <c r="BL197" s="18" t="str">
        <f t="shared" si="411"/>
        <v/>
      </c>
      <c r="BM197" s="18" t="str">
        <f t="shared" si="411"/>
        <v/>
      </c>
      <c r="BN197" s="8"/>
      <c r="BO197" s="8"/>
      <c r="BP197" s="8"/>
      <c r="BQ197" s="8"/>
      <c r="BR197" s="8"/>
      <c r="BS197" s="8"/>
    </row>
    <row r="198" spans="1:71" hidden="1" x14ac:dyDescent="0.2">
      <c r="A198" s="8"/>
      <c r="B198" s="32"/>
      <c r="C198" s="45"/>
      <c r="D198" s="53"/>
      <c r="E198" s="34"/>
      <c r="F198" s="34"/>
      <c r="G198" s="34"/>
      <c r="H198" s="34">
        <f>SUM(G198:G198)</f>
        <v>0</v>
      </c>
      <c r="I198" s="35">
        <f>IF(H198&gt;0,LOOKUP(#REF!,$B$232:$B$504,$C$232:$C$504),0)*H198</f>
        <v>0</v>
      </c>
      <c r="J198" s="36"/>
      <c r="K198" s="18">
        <f>MAX(AI198:AM198)</f>
        <v>0</v>
      </c>
      <c r="L198" s="35">
        <f t="shared" si="410"/>
        <v>0</v>
      </c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8"/>
      <c r="AD198" s="6">
        <f t="shared" si="412"/>
        <v>0</v>
      </c>
      <c r="AE198" s="6">
        <f t="shared" si="413"/>
        <v>0</v>
      </c>
      <c r="AF198" s="6">
        <f t="shared" si="414"/>
        <v>0</v>
      </c>
      <c r="AG198" s="6">
        <f t="shared" si="415"/>
        <v>0</v>
      </c>
      <c r="AH198" s="6">
        <f t="shared" si="416"/>
        <v>0</v>
      </c>
      <c r="AI198" s="6">
        <f t="shared" si="417"/>
        <v>0</v>
      </c>
      <c r="AJ198" s="6">
        <f t="shared" si="418"/>
        <v>0</v>
      </c>
      <c r="AK198" s="6">
        <f t="shared" si="419"/>
        <v>0</v>
      </c>
      <c r="AL198" s="6">
        <f t="shared" si="420"/>
        <v>0</v>
      </c>
      <c r="AM198" s="6">
        <f t="shared" si="421"/>
        <v>0</v>
      </c>
      <c r="AN198" s="8"/>
      <c r="AO198" s="6" t="str">
        <f t="shared" si="333"/>
        <v/>
      </c>
      <c r="AP198" s="8"/>
      <c r="AQ198" s="6">
        <f>IF(H198&gt;0,LOOKUP(C198,'counts-girls'!A$1:A$16,'counts-girls'!C$1:C$16),0)</f>
        <v>0</v>
      </c>
      <c r="AR198" s="6">
        <f t="shared" si="422"/>
        <v>0</v>
      </c>
      <c r="AS198" s="6">
        <f t="shared" si="423"/>
        <v>0</v>
      </c>
      <c r="AT198" s="6">
        <f t="shared" si="424"/>
        <v>0</v>
      </c>
      <c r="AU198" s="6">
        <f t="shared" si="425"/>
        <v>0</v>
      </c>
      <c r="AV198" s="6">
        <f t="shared" si="426"/>
        <v>0</v>
      </c>
      <c r="AW198" s="8"/>
      <c r="AX198" s="18" t="str">
        <f t="shared" si="411"/>
        <v/>
      </c>
      <c r="AY198" s="18" t="str">
        <f t="shared" si="411"/>
        <v/>
      </c>
      <c r="AZ198" s="18" t="str">
        <f t="shared" si="411"/>
        <v/>
      </c>
      <c r="BA198" s="18"/>
      <c r="BB198" s="18"/>
      <c r="BC198" s="18"/>
      <c r="BD198" s="18"/>
      <c r="BE198" s="18"/>
      <c r="BF198" s="18"/>
      <c r="BG198" s="18"/>
      <c r="BH198" s="18"/>
      <c r="BI198" s="18" t="str">
        <f t="shared" si="411"/>
        <v/>
      </c>
      <c r="BJ198" s="18" t="str">
        <f t="shared" si="411"/>
        <v/>
      </c>
      <c r="BK198" s="18" t="str">
        <f t="shared" si="411"/>
        <v/>
      </c>
      <c r="BL198" s="18" t="str">
        <f t="shared" si="411"/>
        <v/>
      </c>
      <c r="BM198" s="18" t="str">
        <f t="shared" si="411"/>
        <v/>
      </c>
      <c r="BN198" s="8"/>
      <c r="BO198" s="8"/>
      <c r="BP198" s="8"/>
      <c r="BQ198" s="8"/>
      <c r="BR198" s="8"/>
      <c r="BS198" s="8"/>
    </row>
    <row r="199" spans="1:71" hidden="1" x14ac:dyDescent="0.2">
      <c r="A199" s="8"/>
      <c r="B199" s="32"/>
      <c r="C199" s="45"/>
      <c r="D199" s="53"/>
      <c r="E199" s="34"/>
      <c r="F199" s="34"/>
      <c r="G199" s="34"/>
      <c r="H199" s="34">
        <f>SUM(E199:G199)</f>
        <v>0</v>
      </c>
      <c r="I199" s="35">
        <f>IF(H199&gt;0,LOOKUP(D199,$B$232:$B$504,$C$232:$C$504),0)*H199</f>
        <v>0</v>
      </c>
      <c r="J199" s="36"/>
      <c r="K199" s="18">
        <f>MAX(AI199:AM199)</f>
        <v>0</v>
      </c>
      <c r="L199" s="35">
        <f t="shared" si="410"/>
        <v>0</v>
      </c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8"/>
      <c r="AD199" s="6">
        <f t="shared" si="412"/>
        <v>0</v>
      </c>
      <c r="AE199" s="6">
        <f t="shared" si="413"/>
        <v>0</v>
      </c>
      <c r="AF199" s="6">
        <f t="shared" si="414"/>
        <v>0</v>
      </c>
      <c r="AG199" s="6">
        <f t="shared" si="415"/>
        <v>0</v>
      </c>
      <c r="AH199" s="6">
        <f t="shared" si="416"/>
        <v>0</v>
      </c>
      <c r="AI199" s="6">
        <f t="shared" si="417"/>
        <v>0</v>
      </c>
      <c r="AJ199" s="6">
        <f t="shared" si="418"/>
        <v>0</v>
      </c>
      <c r="AK199" s="6">
        <f t="shared" si="419"/>
        <v>0</v>
      </c>
      <c r="AL199" s="6">
        <f t="shared" si="420"/>
        <v>0</v>
      </c>
      <c r="AM199" s="6">
        <f t="shared" si="421"/>
        <v>0</v>
      </c>
      <c r="AN199" s="8"/>
      <c r="AO199" s="6" t="str">
        <f t="shared" si="333"/>
        <v/>
      </c>
      <c r="AP199" s="8"/>
      <c r="AQ199" s="6">
        <f>IF(H199&gt;0,LOOKUP(C199,'counts-girls'!A$1:A$16,'counts-girls'!C$1:C$16),0)</f>
        <v>0</v>
      </c>
      <c r="AR199" s="6">
        <f t="shared" si="422"/>
        <v>0</v>
      </c>
      <c r="AS199" s="6">
        <f t="shared" si="423"/>
        <v>0</v>
      </c>
      <c r="AT199" s="6">
        <f t="shared" si="424"/>
        <v>0</v>
      </c>
      <c r="AU199" s="6">
        <f t="shared" si="425"/>
        <v>0</v>
      </c>
      <c r="AV199" s="6">
        <f t="shared" si="426"/>
        <v>0</v>
      </c>
      <c r="AW199" s="8"/>
      <c r="AX199" s="18" t="str">
        <f t="shared" si="411"/>
        <v/>
      </c>
      <c r="AY199" s="18" t="str">
        <f t="shared" si="411"/>
        <v/>
      </c>
      <c r="AZ199" s="18" t="str">
        <f t="shared" si="411"/>
        <v/>
      </c>
      <c r="BA199" s="18"/>
      <c r="BB199" s="18"/>
      <c r="BC199" s="18"/>
      <c r="BD199" s="18"/>
      <c r="BE199" s="18"/>
      <c r="BF199" s="18"/>
      <c r="BG199" s="18"/>
      <c r="BH199" s="18"/>
      <c r="BI199" s="18" t="str">
        <f t="shared" si="411"/>
        <v/>
      </c>
      <c r="BJ199" s="18" t="str">
        <f t="shared" si="411"/>
        <v/>
      </c>
      <c r="BK199" s="18" t="str">
        <f t="shared" si="411"/>
        <v/>
      </c>
      <c r="BL199" s="18" t="str">
        <f t="shared" si="411"/>
        <v/>
      </c>
      <c r="BM199" s="18" t="str">
        <f t="shared" si="411"/>
        <v/>
      </c>
      <c r="BN199" s="8"/>
      <c r="BO199" s="8"/>
      <c r="BP199" s="8"/>
      <c r="BQ199" s="8"/>
      <c r="BR199" s="8"/>
      <c r="BS199" s="8"/>
    </row>
    <row r="200" spans="1:71" ht="13.5" hidden="1" thickBot="1" x14ac:dyDescent="0.25">
      <c r="A200" s="8"/>
      <c r="B200" s="32"/>
      <c r="C200" s="45"/>
      <c r="D200" s="53"/>
      <c r="E200" s="34"/>
      <c r="F200" s="34"/>
      <c r="G200" s="34"/>
      <c r="H200" s="34">
        <f>SUM(E200:G200)</f>
        <v>0</v>
      </c>
      <c r="I200" s="35">
        <f>IF(H200&gt;0,LOOKUP(D200,$B$232:$B$504,$C$232:$C$504),0)*H200</f>
        <v>0</v>
      </c>
      <c r="J200" s="36"/>
      <c r="K200" s="18">
        <f>MAX(AI200:AM200)</f>
        <v>0</v>
      </c>
      <c r="L200" s="35">
        <f t="shared" si="410"/>
        <v>0</v>
      </c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8"/>
      <c r="AD200" s="6">
        <f t="shared" si="412"/>
        <v>0</v>
      </c>
      <c r="AE200" s="6">
        <f t="shared" si="413"/>
        <v>0</v>
      </c>
      <c r="AF200" s="6">
        <f t="shared" si="414"/>
        <v>0</v>
      </c>
      <c r="AG200" s="6">
        <f t="shared" si="415"/>
        <v>0</v>
      </c>
      <c r="AH200" s="6">
        <f t="shared" si="416"/>
        <v>0</v>
      </c>
      <c r="AI200" s="6">
        <f t="shared" si="417"/>
        <v>0</v>
      </c>
      <c r="AJ200" s="6">
        <f t="shared" si="418"/>
        <v>0</v>
      </c>
      <c r="AK200" s="6">
        <f t="shared" si="419"/>
        <v>0</v>
      </c>
      <c r="AL200" s="6">
        <f t="shared" si="420"/>
        <v>0</v>
      </c>
      <c r="AM200" s="6">
        <f t="shared" si="421"/>
        <v>0</v>
      </c>
      <c r="AN200" s="8"/>
      <c r="AO200" s="6" t="str">
        <f t="shared" si="333"/>
        <v/>
      </c>
      <c r="AP200" s="8"/>
      <c r="AQ200" s="6">
        <f>IF(H200&gt;0,LOOKUP(C200,'counts-girls'!A$1:A$16,'counts-girls'!C$1:C$16),0)</f>
        <v>0</v>
      </c>
      <c r="AR200" s="6">
        <f t="shared" si="422"/>
        <v>0</v>
      </c>
      <c r="AS200" s="6">
        <f t="shared" si="423"/>
        <v>0</v>
      </c>
      <c r="AT200" s="6">
        <f t="shared" si="424"/>
        <v>0</v>
      </c>
      <c r="AU200" s="6">
        <f t="shared" si="425"/>
        <v>0</v>
      </c>
      <c r="AV200" s="6">
        <f t="shared" si="426"/>
        <v>0</v>
      </c>
      <c r="AW200" s="8"/>
      <c r="AX200" s="18" t="str">
        <f t="shared" si="411"/>
        <v/>
      </c>
      <c r="AY200" s="18" t="str">
        <f t="shared" si="411"/>
        <v/>
      </c>
      <c r="AZ200" s="18" t="str">
        <f t="shared" si="411"/>
        <v/>
      </c>
      <c r="BA200" s="18"/>
      <c r="BB200" s="18"/>
      <c r="BC200" s="18"/>
      <c r="BD200" s="18"/>
      <c r="BE200" s="18"/>
      <c r="BF200" s="18"/>
      <c r="BG200" s="18"/>
      <c r="BH200" s="18"/>
      <c r="BI200" s="18" t="str">
        <f t="shared" si="411"/>
        <v/>
      </c>
      <c r="BJ200" s="18" t="str">
        <f t="shared" si="411"/>
        <v/>
      </c>
      <c r="BK200" s="18" t="str">
        <f t="shared" si="411"/>
        <v/>
      </c>
      <c r="BL200" s="18" t="str">
        <f t="shared" si="411"/>
        <v/>
      </c>
      <c r="BM200" s="18" t="str">
        <f t="shared" si="411"/>
        <v/>
      </c>
      <c r="BN200" s="8"/>
      <c r="BO200" s="8"/>
      <c r="BP200" s="8"/>
      <c r="BQ200" s="8"/>
      <c r="BR200" s="8"/>
      <c r="BS200" s="8"/>
    </row>
    <row r="201" spans="1:71" ht="13.5" thickBot="1" x14ac:dyDescent="0.25">
      <c r="A201" s="61" t="s">
        <v>34</v>
      </c>
      <c r="B201" s="37" t="s">
        <v>26</v>
      </c>
      <c r="C201" s="38" t="s">
        <v>9</v>
      </c>
      <c r="D201" s="52" t="s">
        <v>14</v>
      </c>
      <c r="E201" s="38" t="s">
        <v>16</v>
      </c>
      <c r="F201" s="38" t="s">
        <v>15</v>
      </c>
      <c r="G201" s="38" t="s">
        <v>17</v>
      </c>
      <c r="H201" s="38" t="s">
        <v>18</v>
      </c>
      <c r="I201" s="39" t="s">
        <v>19</v>
      </c>
      <c r="J201" s="40" t="s">
        <v>20</v>
      </c>
      <c r="K201" s="40" t="s">
        <v>21</v>
      </c>
      <c r="L201" s="40" t="s">
        <v>25</v>
      </c>
      <c r="M201" s="38" t="str">
        <f>M$7</f>
        <v>BE</v>
      </c>
      <c r="N201" s="38" t="str">
        <f t="shared" ref="N201:AB201" si="441">N$7</f>
        <v>BEN</v>
      </c>
      <c r="O201" s="38" t="str">
        <f t="shared" si="441"/>
        <v>BT</v>
      </c>
      <c r="P201" s="38" t="str">
        <f t="shared" si="441"/>
        <v>COL</v>
      </c>
      <c r="Q201" s="38" t="str">
        <f t="shared" si="441"/>
        <v>CC</v>
      </c>
      <c r="R201" s="38" t="str">
        <f t="shared" si="441"/>
        <v>CRT</v>
      </c>
      <c r="S201" s="38" t="str">
        <f t="shared" si="441"/>
        <v>ELK</v>
      </c>
      <c r="T201" s="38" t="str">
        <f t="shared" si="441"/>
        <v>GI</v>
      </c>
      <c r="U201" s="38" t="str">
        <f t="shared" si="441"/>
        <v>LEX</v>
      </c>
      <c r="V201" s="38" t="str">
        <f t="shared" si="441"/>
        <v>MC</v>
      </c>
      <c r="W201" s="38" t="str">
        <f t="shared" si="441"/>
        <v>NP</v>
      </c>
      <c r="X201" s="38" t="str">
        <f t="shared" si="441"/>
        <v>PLV</v>
      </c>
      <c r="Y201" s="38" t="str">
        <f t="shared" si="441"/>
        <v>SEW</v>
      </c>
      <c r="Z201" s="38" t="str">
        <f t="shared" si="441"/>
        <v>SKU</v>
      </c>
      <c r="AA201" s="38" t="str">
        <f t="shared" si="441"/>
        <v>STP</v>
      </c>
      <c r="AB201" s="38" t="str">
        <f t="shared" si="441"/>
        <v>Z-O</v>
      </c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6" t="str">
        <f t="shared" si="333"/>
        <v/>
      </c>
      <c r="AP201" s="8"/>
      <c r="AQ201" s="6"/>
      <c r="AR201" s="8"/>
      <c r="AS201" s="8"/>
      <c r="AT201" s="8"/>
      <c r="AU201" s="8"/>
      <c r="AV201" s="8"/>
      <c r="AW201" s="8"/>
      <c r="AX201" s="31" t="str">
        <f>M$7</f>
        <v>BE</v>
      </c>
      <c r="AY201" s="31" t="str">
        <f t="shared" ref="AY201" si="442">N$7</f>
        <v>BEN</v>
      </c>
      <c r="AZ201" s="31" t="str">
        <f t="shared" ref="AZ201" si="443">O$7</f>
        <v>BT</v>
      </c>
      <c r="BA201" s="31" t="str">
        <f t="shared" ref="BA201" si="444">P$7</f>
        <v>COL</v>
      </c>
      <c r="BB201" s="31" t="str">
        <f t="shared" ref="BB201" si="445">Q$7</f>
        <v>CC</v>
      </c>
      <c r="BC201" s="31" t="str">
        <f t="shared" ref="BC201" si="446">R$7</f>
        <v>CRT</v>
      </c>
      <c r="BD201" s="31" t="str">
        <f t="shared" ref="BD201" si="447">S$7</f>
        <v>ELK</v>
      </c>
      <c r="BE201" s="31" t="str">
        <f t="shared" ref="BE201" si="448">T$7</f>
        <v>GI</v>
      </c>
      <c r="BF201" s="31" t="str">
        <f t="shared" ref="BF201" si="449">U$7</f>
        <v>LEX</v>
      </c>
      <c r="BG201" s="31" t="str">
        <f t="shared" ref="BG201" si="450">V$7</f>
        <v>MC</v>
      </c>
      <c r="BH201" s="31" t="str">
        <f t="shared" ref="BH201" si="451">W$7</f>
        <v>NP</v>
      </c>
      <c r="BI201" s="31" t="str">
        <f t="shared" ref="BI201" si="452">X$7</f>
        <v>PLV</v>
      </c>
      <c r="BJ201" s="31" t="str">
        <f t="shared" ref="BJ201" si="453">Y$7</f>
        <v>SEW</v>
      </c>
      <c r="BK201" s="31" t="str">
        <f t="shared" ref="BK201" si="454">Z$7</f>
        <v>SKU</v>
      </c>
      <c r="BL201" s="31" t="str">
        <f t="shared" ref="BL201" si="455">AA$7</f>
        <v>STP</v>
      </c>
      <c r="BM201" s="31" t="str">
        <f t="shared" ref="BM201" si="456">AB$7</f>
        <v>Z-O</v>
      </c>
      <c r="BN201" s="8"/>
      <c r="BO201" s="8"/>
      <c r="BP201" s="8"/>
      <c r="BQ201" s="8"/>
      <c r="BR201" s="8"/>
      <c r="BS201" s="8"/>
    </row>
    <row r="202" spans="1:71" x14ac:dyDescent="0.2">
      <c r="A202" s="44" t="s">
        <v>196</v>
      </c>
      <c r="B202" s="32" t="s">
        <v>331</v>
      </c>
      <c r="C202" s="33" t="s">
        <v>109</v>
      </c>
      <c r="D202" s="53">
        <v>200.1</v>
      </c>
      <c r="E202" s="34">
        <v>175</v>
      </c>
      <c r="F202" s="34">
        <v>85</v>
      </c>
      <c r="G202" s="34">
        <v>225</v>
      </c>
      <c r="H202" s="34">
        <f t="shared" ref="H202:H223" si="457">SUM(E202:G202)</f>
        <v>485</v>
      </c>
      <c r="I202" s="35">
        <f t="shared" ref="I202:I214" si="458">IF(H202&gt;0,LOOKUP(D202,$B$232:$B$504,$C$232:$C$504),0)*H202</f>
        <v>304.87100000000004</v>
      </c>
      <c r="J202" s="18">
        <f>IF(H202&gt;=0,LARGE($H$202:$H$214,1),0)</f>
        <v>755</v>
      </c>
      <c r="K202" s="18">
        <f>MAX(AI202:AM202)</f>
        <v>0</v>
      </c>
      <c r="L202" s="35">
        <f t="shared" si="410"/>
        <v>0</v>
      </c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8"/>
      <c r="AD202" s="6">
        <f>IF(H202&gt;0,IF(H202&gt;=$J$206,1,AE202),0)</f>
        <v>0</v>
      </c>
      <c r="AE202" s="6">
        <f>IF(H202&gt;0,IF(H202&gt;=$J$205,2,AF202),0)</f>
        <v>0</v>
      </c>
      <c r="AF202" s="6">
        <f>IF(H202&gt;0,IF(H202&gt;=$J$204,3,AG202),0)</f>
        <v>0</v>
      </c>
      <c r="AG202" s="6">
        <f>IF(H202&gt;0,IF(H202&gt;=$J$203,5,AH202),0)</f>
        <v>0</v>
      </c>
      <c r="AH202" s="6">
        <f>IF(H202&gt;0,IF(H202&gt;=$J$202,7,0),0)</f>
        <v>0</v>
      </c>
      <c r="AI202" s="6">
        <f>IF(L202=7,1,AJ202)</f>
        <v>0</v>
      </c>
      <c r="AJ202" s="6">
        <f>IF(L202=5,2,AK202)</f>
        <v>0</v>
      </c>
      <c r="AK202" s="6">
        <f>IF(L202=3,3,AL202)</f>
        <v>0</v>
      </c>
      <c r="AL202" s="6">
        <f>IF(L202=2,4,AM202)</f>
        <v>0</v>
      </c>
      <c r="AM202" s="6">
        <f>IF(L202=1,5,0)</f>
        <v>0</v>
      </c>
      <c r="AN202" s="8"/>
      <c r="AO202" s="6">
        <f t="shared" si="333"/>
        <v>485</v>
      </c>
      <c r="AP202" s="6">
        <f>J202</f>
        <v>755</v>
      </c>
      <c r="AQ202" s="6" t="str">
        <f>IF(H202&gt;0,LOOKUP(C202,'counts-girls'!A$1:A$16,'counts-girls'!C$1:C$16),0)</f>
        <v>PLV</v>
      </c>
      <c r="AR202" s="6">
        <f>IF($A202="*",IF($H202&gt;0,IF($H202&gt;=$AP$206,1,AS202),0),0)</f>
        <v>0</v>
      </c>
      <c r="AS202" s="6">
        <f>IF($A202="*",IF($H202&gt;0,IF($H202&gt;=$AP$205,2,AT202),0),0)</f>
        <v>0</v>
      </c>
      <c r="AT202" s="6">
        <f>IF($A202="*",IF($H202&gt;0,IF($H202&gt;=$AP$204,3,AU202),0),0)</f>
        <v>0</v>
      </c>
      <c r="AU202" s="6">
        <f>IF($A202="*",IF($H202&gt;0,IF($H202&gt;=$AP$203,5,AV202),0),0)</f>
        <v>0</v>
      </c>
      <c r="AV202" s="6">
        <f>IF($A202="*",IF($H202&gt;0,IF($H202&gt;=$AP$202,7,0),0),0)</f>
        <v>0</v>
      </c>
      <c r="AW202" s="8"/>
      <c r="AX202" s="18" t="str">
        <f t="shared" ref="AX202:BM214" si="459">IF($AQ202=AX$7,MAX($AR202:$AV202),"")</f>
        <v/>
      </c>
      <c r="AY202" s="18" t="str">
        <f t="shared" si="459"/>
        <v/>
      </c>
      <c r="AZ202" s="18" t="str">
        <f t="shared" si="459"/>
        <v/>
      </c>
      <c r="BA202" s="18" t="str">
        <f t="shared" si="459"/>
        <v/>
      </c>
      <c r="BB202" s="18" t="str">
        <f t="shared" si="459"/>
        <v/>
      </c>
      <c r="BC202" s="18" t="str">
        <f t="shared" si="459"/>
        <v/>
      </c>
      <c r="BD202" s="18" t="str">
        <f t="shared" si="459"/>
        <v/>
      </c>
      <c r="BE202" s="18" t="str">
        <f t="shared" si="459"/>
        <v/>
      </c>
      <c r="BF202" s="18" t="str">
        <f t="shared" si="459"/>
        <v/>
      </c>
      <c r="BG202" s="18" t="str">
        <f t="shared" si="459"/>
        <v/>
      </c>
      <c r="BH202" s="18" t="str">
        <f t="shared" si="459"/>
        <v/>
      </c>
      <c r="BI202" s="18">
        <f t="shared" si="459"/>
        <v>0</v>
      </c>
      <c r="BJ202" s="18" t="str">
        <f t="shared" si="459"/>
        <v/>
      </c>
      <c r="BK202" s="18" t="str">
        <f t="shared" si="459"/>
        <v/>
      </c>
      <c r="BL202" s="18" t="str">
        <f t="shared" si="459"/>
        <v/>
      </c>
      <c r="BM202" s="18" t="str">
        <f t="shared" si="459"/>
        <v/>
      </c>
      <c r="BN202" s="8"/>
      <c r="BO202" s="8"/>
      <c r="BP202" s="8"/>
      <c r="BQ202" s="8"/>
      <c r="BR202" s="8"/>
      <c r="BS202" s="8"/>
    </row>
    <row r="203" spans="1:71" x14ac:dyDescent="0.2">
      <c r="A203" s="44"/>
      <c r="B203" s="32" t="s">
        <v>322</v>
      </c>
      <c r="C203" s="33" t="s">
        <v>45</v>
      </c>
      <c r="D203" s="53">
        <v>207.4</v>
      </c>
      <c r="E203" s="34">
        <v>125</v>
      </c>
      <c r="F203" s="34">
        <v>80</v>
      </c>
      <c r="G203" s="34">
        <v>145</v>
      </c>
      <c r="H203" s="34">
        <f t="shared" si="457"/>
        <v>350</v>
      </c>
      <c r="I203" s="35">
        <f t="shared" si="458"/>
        <v>216.3</v>
      </c>
      <c r="J203" s="18">
        <f>IF(H203&gt;=0,LARGE($H$202:$H$214,2),0)</f>
        <v>710</v>
      </c>
      <c r="K203" s="18">
        <f>MAX(AI203:AM203)</f>
        <v>0</v>
      </c>
      <c r="L203" s="35">
        <f t="shared" si="410"/>
        <v>0</v>
      </c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8"/>
      <c r="AD203" s="6">
        <f t="shared" ref="AD203:AD214" si="460">IF(H203&gt;0,IF(H203&gt;=$J$206,1,AE203),0)</f>
        <v>0</v>
      </c>
      <c r="AE203" s="6">
        <f t="shared" ref="AE203:AE214" si="461">IF(H203&gt;0,IF(H203&gt;=$J$205,2,AF203),0)</f>
        <v>0</v>
      </c>
      <c r="AF203" s="6">
        <f t="shared" ref="AF203:AF214" si="462">IF(H203&gt;0,IF(H203&gt;=$J$204,3,AG203),0)</f>
        <v>0</v>
      </c>
      <c r="AG203" s="6">
        <f t="shared" ref="AG203:AG214" si="463">IF(H203&gt;0,IF(H203&gt;=$J$203,5,AH203),0)</f>
        <v>0</v>
      </c>
      <c r="AH203" s="6">
        <f t="shared" ref="AH203:AH214" si="464">IF(H203&gt;0,IF(H203&gt;=$J$202,7,0),0)</f>
        <v>0</v>
      </c>
      <c r="AI203" s="6">
        <f t="shared" ref="AI203:AI214" si="465">IF(L203=7,1,AJ203)</f>
        <v>0</v>
      </c>
      <c r="AJ203" s="6">
        <f t="shared" ref="AJ203:AJ214" si="466">IF(L203=5,2,AK203)</f>
        <v>0</v>
      </c>
      <c r="AK203" s="6">
        <f t="shared" ref="AK203:AK214" si="467">IF(L203=3,3,AL203)</f>
        <v>0</v>
      </c>
      <c r="AL203" s="6">
        <f t="shared" ref="AL203:AL214" si="468">IF(L203=2,4,AM203)</f>
        <v>0</v>
      </c>
      <c r="AM203" s="6">
        <f t="shared" ref="AM203:AM214" si="469">IF(L203=1,5,0)</f>
        <v>0</v>
      </c>
      <c r="AN203" s="8"/>
      <c r="AO203" s="6" t="str">
        <f t="shared" si="333"/>
        <v/>
      </c>
      <c r="AP203" s="6">
        <f>J203</f>
        <v>710</v>
      </c>
      <c r="AQ203" s="6" t="str">
        <f>IF(H203&gt;0,LOOKUP(C203,'counts-girls'!A$1:A$16,'counts-girls'!C$1:C$16),0)</f>
        <v>LEX</v>
      </c>
      <c r="AR203" s="6">
        <f t="shared" ref="AR203:AR214" si="470">IF($A203="*",IF($H203&gt;0,IF($H203&gt;=$AP$206,1,AS203),0),0)</f>
        <v>0</v>
      </c>
      <c r="AS203" s="6">
        <f t="shared" ref="AS203:AS214" si="471">IF($A203="*",IF($H203&gt;0,IF($H203&gt;=$AP$205,2,AT203),0),0)</f>
        <v>0</v>
      </c>
      <c r="AT203" s="6">
        <f t="shared" ref="AT203:AT214" si="472">IF($A203="*",IF($H203&gt;0,IF($H203&gt;=$AP$204,3,AU203),0),0)</f>
        <v>0</v>
      </c>
      <c r="AU203" s="6">
        <f t="shared" ref="AU203:AU214" si="473">IF($A203="*",IF($H203&gt;0,IF($H203&gt;=$AP$203,5,AV203),0),0)</f>
        <v>0</v>
      </c>
      <c r="AV203" s="6">
        <f t="shared" ref="AV203:AV214" si="474">IF($A203="*",IF($H203&gt;0,IF($H203&gt;=$AP$202,7,0),0),0)</f>
        <v>0</v>
      </c>
      <c r="AW203" s="8"/>
      <c r="AX203" s="18" t="str">
        <f t="shared" si="459"/>
        <v/>
      </c>
      <c r="AY203" s="18" t="str">
        <f t="shared" si="459"/>
        <v/>
      </c>
      <c r="AZ203" s="18" t="str">
        <f t="shared" si="459"/>
        <v/>
      </c>
      <c r="BA203" s="18" t="str">
        <f t="shared" si="459"/>
        <v/>
      </c>
      <c r="BB203" s="18" t="str">
        <f t="shared" si="459"/>
        <v/>
      </c>
      <c r="BC203" s="18" t="str">
        <f t="shared" si="459"/>
        <v/>
      </c>
      <c r="BD203" s="18" t="str">
        <f t="shared" si="459"/>
        <v/>
      </c>
      <c r="BE203" s="18" t="str">
        <f t="shared" si="459"/>
        <v/>
      </c>
      <c r="BF203" s="18">
        <f t="shared" si="459"/>
        <v>0</v>
      </c>
      <c r="BG203" s="18" t="str">
        <f t="shared" si="459"/>
        <v/>
      </c>
      <c r="BH203" s="18" t="str">
        <f t="shared" si="459"/>
        <v/>
      </c>
      <c r="BI203" s="18" t="str">
        <f t="shared" si="459"/>
        <v/>
      </c>
      <c r="BJ203" s="18" t="str">
        <f t="shared" si="459"/>
        <v/>
      </c>
      <c r="BK203" s="18" t="str">
        <f t="shared" si="459"/>
        <v/>
      </c>
      <c r="BL203" s="18" t="str">
        <f t="shared" si="459"/>
        <v/>
      </c>
      <c r="BM203" s="18" t="str">
        <f t="shared" si="459"/>
        <v/>
      </c>
      <c r="BN203" s="8"/>
      <c r="BO203" s="8"/>
      <c r="BP203" s="8"/>
      <c r="BQ203" s="8"/>
      <c r="BR203" s="8"/>
      <c r="BS203" s="8"/>
    </row>
    <row r="204" spans="1:71" x14ac:dyDescent="0.2">
      <c r="A204" s="44" t="s">
        <v>196</v>
      </c>
      <c r="B204" s="32" t="s">
        <v>195</v>
      </c>
      <c r="C204" s="33" t="s">
        <v>308</v>
      </c>
      <c r="D204" s="53">
        <v>221.2</v>
      </c>
      <c r="E204" s="34">
        <v>205</v>
      </c>
      <c r="F204" s="34">
        <v>135</v>
      </c>
      <c r="G204" s="34">
        <v>255</v>
      </c>
      <c r="H204" s="34">
        <f t="shared" si="457"/>
        <v>595</v>
      </c>
      <c r="I204" s="35">
        <f t="shared" si="458"/>
        <v>355.86949999999996</v>
      </c>
      <c r="J204" s="18">
        <f>IF(H204&gt;=0,LARGE($H$202:$H$214,3),0)</f>
        <v>675</v>
      </c>
      <c r="K204" s="18">
        <f t="shared" ref="K204:K214" si="475">MAX(AI204:AM204)</f>
        <v>5</v>
      </c>
      <c r="L204" s="35">
        <f t="shared" si="410"/>
        <v>1</v>
      </c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8"/>
      <c r="AD204" s="6">
        <f t="shared" si="460"/>
        <v>1</v>
      </c>
      <c r="AE204" s="6">
        <f t="shared" si="461"/>
        <v>0</v>
      </c>
      <c r="AF204" s="6">
        <f t="shared" si="462"/>
        <v>0</v>
      </c>
      <c r="AG204" s="6">
        <f t="shared" si="463"/>
        <v>0</v>
      </c>
      <c r="AH204" s="6">
        <f t="shared" si="464"/>
        <v>0</v>
      </c>
      <c r="AI204" s="6">
        <f t="shared" si="465"/>
        <v>5</v>
      </c>
      <c r="AJ204" s="6">
        <f t="shared" si="466"/>
        <v>5</v>
      </c>
      <c r="AK204" s="6">
        <f t="shared" si="467"/>
        <v>5</v>
      </c>
      <c r="AL204" s="6">
        <f t="shared" si="468"/>
        <v>5</v>
      </c>
      <c r="AM204" s="6">
        <f t="shared" si="469"/>
        <v>5</v>
      </c>
      <c r="AN204" s="8"/>
      <c r="AO204" s="6">
        <f t="shared" si="333"/>
        <v>595</v>
      </c>
      <c r="AP204" s="6">
        <f>J204</f>
        <v>675</v>
      </c>
      <c r="AQ204" s="6" t="str">
        <f>IF(H204&gt;0,LOOKUP(C204,'counts-girls'!A$1:A$16,'counts-girls'!C$1:C$16),0)</f>
        <v>GI</v>
      </c>
      <c r="AR204" s="6">
        <f t="shared" si="470"/>
        <v>1</v>
      </c>
      <c r="AS204" s="6">
        <f t="shared" si="471"/>
        <v>0</v>
      </c>
      <c r="AT204" s="6">
        <f t="shared" si="472"/>
        <v>0</v>
      </c>
      <c r="AU204" s="6">
        <f t="shared" si="473"/>
        <v>0</v>
      </c>
      <c r="AV204" s="6">
        <f t="shared" si="474"/>
        <v>0</v>
      </c>
      <c r="AW204" s="8"/>
      <c r="AX204" s="18" t="str">
        <f t="shared" si="459"/>
        <v/>
      </c>
      <c r="AY204" s="18" t="str">
        <f t="shared" si="459"/>
        <v/>
      </c>
      <c r="AZ204" s="18" t="str">
        <f t="shared" si="459"/>
        <v/>
      </c>
      <c r="BA204" s="18" t="str">
        <f t="shared" si="459"/>
        <v/>
      </c>
      <c r="BB204" s="18" t="str">
        <f t="shared" si="459"/>
        <v/>
      </c>
      <c r="BC204" s="18" t="str">
        <f t="shared" si="459"/>
        <v/>
      </c>
      <c r="BD204" s="18" t="str">
        <f t="shared" si="459"/>
        <v/>
      </c>
      <c r="BE204" s="18">
        <f t="shared" si="459"/>
        <v>1</v>
      </c>
      <c r="BF204" s="18" t="str">
        <f t="shared" si="459"/>
        <v/>
      </c>
      <c r="BG204" s="18" t="str">
        <f t="shared" si="459"/>
        <v/>
      </c>
      <c r="BH204" s="18" t="str">
        <f t="shared" si="459"/>
        <v/>
      </c>
      <c r="BI204" s="18" t="str">
        <f t="shared" si="459"/>
        <v/>
      </c>
      <c r="BJ204" s="18" t="str">
        <f t="shared" si="459"/>
        <v/>
      </c>
      <c r="BK204" s="18" t="str">
        <f t="shared" si="459"/>
        <v/>
      </c>
      <c r="BL204" s="18" t="str">
        <f t="shared" si="459"/>
        <v/>
      </c>
      <c r="BM204" s="18" t="str">
        <f t="shared" si="459"/>
        <v/>
      </c>
      <c r="BN204" s="8"/>
      <c r="BO204" s="8"/>
      <c r="BP204" s="8"/>
      <c r="BQ204" s="8"/>
      <c r="BR204" s="8"/>
      <c r="BS204" s="8"/>
    </row>
    <row r="205" spans="1:71" x14ac:dyDescent="0.2">
      <c r="A205" s="8" t="s">
        <v>196</v>
      </c>
      <c r="B205" s="32" t="s">
        <v>194</v>
      </c>
      <c r="C205" s="33" t="s">
        <v>107</v>
      </c>
      <c r="D205" s="53">
        <v>225.2</v>
      </c>
      <c r="E205" s="34">
        <v>250</v>
      </c>
      <c r="F205" s="34">
        <v>135</v>
      </c>
      <c r="G205" s="34">
        <v>260</v>
      </c>
      <c r="H205" s="34">
        <f t="shared" si="457"/>
        <v>645</v>
      </c>
      <c r="I205" s="35">
        <f t="shared" si="458"/>
        <v>382.22700000000003</v>
      </c>
      <c r="J205" s="18">
        <f>IF(H205&gt;=0,LARGE($H$202:$H$214,4),0)</f>
        <v>645</v>
      </c>
      <c r="K205" s="18">
        <f t="shared" si="475"/>
        <v>4</v>
      </c>
      <c r="L205" s="35">
        <f t="shared" ref="L205:L214" si="476">MAX(AD205:AH205)</f>
        <v>2</v>
      </c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8"/>
      <c r="AD205" s="6">
        <f t="shared" si="460"/>
        <v>1</v>
      </c>
      <c r="AE205" s="6">
        <f t="shared" si="461"/>
        <v>2</v>
      </c>
      <c r="AF205" s="6">
        <f t="shared" si="462"/>
        <v>0</v>
      </c>
      <c r="AG205" s="6">
        <f t="shared" si="463"/>
        <v>0</v>
      </c>
      <c r="AH205" s="6">
        <f t="shared" si="464"/>
        <v>0</v>
      </c>
      <c r="AI205" s="6">
        <f t="shared" si="465"/>
        <v>4</v>
      </c>
      <c r="AJ205" s="6">
        <f t="shared" si="466"/>
        <v>4</v>
      </c>
      <c r="AK205" s="6">
        <f t="shared" si="467"/>
        <v>4</v>
      </c>
      <c r="AL205" s="6">
        <f t="shared" si="468"/>
        <v>4</v>
      </c>
      <c r="AM205" s="6">
        <f t="shared" si="469"/>
        <v>0</v>
      </c>
      <c r="AN205" s="8"/>
      <c r="AO205" s="6">
        <f t="shared" si="333"/>
        <v>645</v>
      </c>
      <c r="AP205" s="6">
        <f>J205</f>
        <v>645</v>
      </c>
      <c r="AQ205" s="6" t="str">
        <f>IF(H205&gt;0,LOOKUP(C205,'counts-girls'!A$1:A$16,'counts-girls'!C$1:C$16),0)</f>
        <v>MC</v>
      </c>
      <c r="AR205" s="6">
        <f t="shared" si="470"/>
        <v>1</v>
      </c>
      <c r="AS205" s="6">
        <f t="shared" si="471"/>
        <v>2</v>
      </c>
      <c r="AT205" s="6">
        <f t="shared" si="472"/>
        <v>0</v>
      </c>
      <c r="AU205" s="6">
        <f t="shared" si="473"/>
        <v>0</v>
      </c>
      <c r="AV205" s="6">
        <f t="shared" si="474"/>
        <v>0</v>
      </c>
      <c r="AW205" s="8"/>
      <c r="AX205" s="18" t="str">
        <f t="shared" si="459"/>
        <v/>
      </c>
      <c r="AY205" s="18" t="str">
        <f t="shared" si="459"/>
        <v/>
      </c>
      <c r="AZ205" s="18" t="str">
        <f t="shared" si="459"/>
        <v/>
      </c>
      <c r="BA205" s="18" t="str">
        <f t="shared" si="459"/>
        <v/>
      </c>
      <c r="BB205" s="18" t="str">
        <f t="shared" si="459"/>
        <v/>
      </c>
      <c r="BC205" s="18" t="str">
        <f t="shared" si="459"/>
        <v/>
      </c>
      <c r="BD205" s="18" t="str">
        <f t="shared" si="459"/>
        <v/>
      </c>
      <c r="BE205" s="18" t="str">
        <f t="shared" si="459"/>
        <v/>
      </c>
      <c r="BF205" s="18" t="str">
        <f t="shared" si="459"/>
        <v/>
      </c>
      <c r="BG205" s="18">
        <f t="shared" si="459"/>
        <v>2</v>
      </c>
      <c r="BH205" s="18" t="str">
        <f t="shared" si="459"/>
        <v/>
      </c>
      <c r="BI205" s="18" t="str">
        <f t="shared" si="459"/>
        <v/>
      </c>
      <c r="BJ205" s="18" t="str">
        <f t="shared" si="459"/>
        <v/>
      </c>
      <c r="BK205" s="18" t="str">
        <f t="shared" si="459"/>
        <v/>
      </c>
      <c r="BL205" s="18" t="str">
        <f t="shared" si="459"/>
        <v/>
      </c>
      <c r="BM205" s="18" t="str">
        <f t="shared" si="459"/>
        <v/>
      </c>
      <c r="BN205" s="8"/>
      <c r="BO205" s="8"/>
      <c r="BP205" s="8"/>
      <c r="BQ205" s="8"/>
      <c r="BR205" s="8"/>
      <c r="BS205" s="8"/>
    </row>
    <row r="206" spans="1:71" x14ac:dyDescent="0.2">
      <c r="A206" s="8" t="s">
        <v>196</v>
      </c>
      <c r="B206" s="32" t="s">
        <v>320</v>
      </c>
      <c r="C206" s="33" t="s">
        <v>45</v>
      </c>
      <c r="D206" s="53">
        <v>249.7</v>
      </c>
      <c r="E206" s="34">
        <v>275</v>
      </c>
      <c r="F206" s="34">
        <v>115</v>
      </c>
      <c r="G206" s="34">
        <v>320</v>
      </c>
      <c r="H206" s="34">
        <f t="shared" si="457"/>
        <v>710</v>
      </c>
      <c r="I206" s="35">
        <f t="shared" si="458"/>
        <v>401.57600000000002</v>
      </c>
      <c r="J206" s="18">
        <f>IF(H206&gt;=0,LARGE($H$202:$H$214,5),0)</f>
        <v>595</v>
      </c>
      <c r="K206" s="18">
        <f t="shared" si="475"/>
        <v>2</v>
      </c>
      <c r="L206" s="35">
        <f t="shared" si="476"/>
        <v>5</v>
      </c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8"/>
      <c r="AD206" s="6">
        <f t="shared" si="460"/>
        <v>1</v>
      </c>
      <c r="AE206" s="6">
        <f t="shared" si="461"/>
        <v>2</v>
      </c>
      <c r="AF206" s="6">
        <f t="shared" si="462"/>
        <v>3</v>
      </c>
      <c r="AG206" s="6">
        <f t="shared" si="463"/>
        <v>5</v>
      </c>
      <c r="AH206" s="6">
        <f t="shared" si="464"/>
        <v>0</v>
      </c>
      <c r="AI206" s="6">
        <f t="shared" si="465"/>
        <v>2</v>
      </c>
      <c r="AJ206" s="6">
        <f t="shared" si="466"/>
        <v>2</v>
      </c>
      <c r="AK206" s="6">
        <f t="shared" si="467"/>
        <v>0</v>
      </c>
      <c r="AL206" s="6">
        <f t="shared" si="468"/>
        <v>0</v>
      </c>
      <c r="AM206" s="6">
        <f t="shared" si="469"/>
        <v>0</v>
      </c>
      <c r="AN206" s="8"/>
      <c r="AO206" s="6">
        <f t="shared" si="333"/>
        <v>710</v>
      </c>
      <c r="AP206" s="6">
        <f>J206</f>
        <v>595</v>
      </c>
      <c r="AQ206" s="6" t="str">
        <f>IF(H206&gt;0,LOOKUP(C206,'counts-girls'!A$1:A$16,'counts-girls'!C$1:C$16),0)</f>
        <v>LEX</v>
      </c>
      <c r="AR206" s="6">
        <f t="shared" si="470"/>
        <v>1</v>
      </c>
      <c r="AS206" s="6">
        <f t="shared" si="471"/>
        <v>2</v>
      </c>
      <c r="AT206" s="6">
        <f t="shared" si="472"/>
        <v>3</v>
      </c>
      <c r="AU206" s="6">
        <f t="shared" si="473"/>
        <v>5</v>
      </c>
      <c r="AV206" s="6">
        <f t="shared" si="474"/>
        <v>0</v>
      </c>
      <c r="AW206" s="8"/>
      <c r="AX206" s="18" t="str">
        <f t="shared" si="459"/>
        <v/>
      </c>
      <c r="AY206" s="18" t="str">
        <f t="shared" si="459"/>
        <v/>
      </c>
      <c r="AZ206" s="18" t="str">
        <f t="shared" si="459"/>
        <v/>
      </c>
      <c r="BA206" s="18" t="str">
        <f t="shared" si="459"/>
        <v/>
      </c>
      <c r="BB206" s="18" t="str">
        <f t="shared" si="459"/>
        <v/>
      </c>
      <c r="BC206" s="18" t="str">
        <f t="shared" si="459"/>
        <v/>
      </c>
      <c r="BD206" s="18" t="str">
        <f t="shared" si="459"/>
        <v/>
      </c>
      <c r="BE206" s="18" t="str">
        <f t="shared" si="459"/>
        <v/>
      </c>
      <c r="BF206" s="18">
        <f t="shared" si="459"/>
        <v>5</v>
      </c>
      <c r="BG206" s="18" t="str">
        <f t="shared" si="459"/>
        <v/>
      </c>
      <c r="BH206" s="18" t="str">
        <f t="shared" si="459"/>
        <v/>
      </c>
      <c r="BI206" s="18" t="str">
        <f t="shared" si="459"/>
        <v/>
      </c>
      <c r="BJ206" s="18" t="str">
        <f t="shared" si="459"/>
        <v/>
      </c>
      <c r="BK206" s="18" t="str">
        <f t="shared" si="459"/>
        <v/>
      </c>
      <c r="BL206" s="18" t="str">
        <f t="shared" si="459"/>
        <v/>
      </c>
      <c r="BM206" s="18" t="str">
        <f t="shared" si="459"/>
        <v/>
      </c>
      <c r="BN206" s="8"/>
      <c r="BO206" s="8"/>
      <c r="BP206" s="8"/>
      <c r="BQ206" s="8"/>
      <c r="BR206" s="8"/>
      <c r="BS206" s="8"/>
    </row>
    <row r="207" spans="1:71" x14ac:dyDescent="0.2">
      <c r="A207" s="8" t="s">
        <v>196</v>
      </c>
      <c r="B207" s="32" t="s">
        <v>303</v>
      </c>
      <c r="C207" s="33" t="s">
        <v>288</v>
      </c>
      <c r="D207" s="53">
        <v>282.3</v>
      </c>
      <c r="E207" s="34">
        <v>225</v>
      </c>
      <c r="F207" s="34">
        <v>160</v>
      </c>
      <c r="G207" s="34">
        <v>290</v>
      </c>
      <c r="H207" s="34">
        <f t="shared" si="457"/>
        <v>675</v>
      </c>
      <c r="I207" s="35">
        <f t="shared" si="458"/>
        <v>370.50750000000119</v>
      </c>
      <c r="J207" s="36"/>
      <c r="K207" s="18">
        <f t="shared" si="475"/>
        <v>3</v>
      </c>
      <c r="L207" s="35">
        <f t="shared" si="476"/>
        <v>3</v>
      </c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8"/>
      <c r="AD207" s="6">
        <f t="shared" si="460"/>
        <v>1</v>
      </c>
      <c r="AE207" s="6">
        <f t="shared" si="461"/>
        <v>2</v>
      </c>
      <c r="AF207" s="6">
        <f t="shared" si="462"/>
        <v>3</v>
      </c>
      <c r="AG207" s="6">
        <f t="shared" si="463"/>
        <v>0</v>
      </c>
      <c r="AH207" s="6">
        <f t="shared" si="464"/>
        <v>0</v>
      </c>
      <c r="AI207" s="6">
        <f t="shared" si="465"/>
        <v>3</v>
      </c>
      <c r="AJ207" s="6">
        <f t="shared" si="466"/>
        <v>3</v>
      </c>
      <c r="AK207" s="6">
        <f t="shared" si="467"/>
        <v>3</v>
      </c>
      <c r="AL207" s="6">
        <f t="shared" si="468"/>
        <v>0</v>
      </c>
      <c r="AM207" s="6">
        <f t="shared" si="469"/>
        <v>0</v>
      </c>
      <c r="AN207" s="8"/>
      <c r="AO207" s="6">
        <f t="shared" si="333"/>
        <v>675</v>
      </c>
      <c r="AP207" s="8"/>
      <c r="AQ207" s="6" t="str">
        <f>IF(H207&gt;0,LOOKUP(C207,'counts-girls'!A$1:A$16,'counts-girls'!C$1:C$16),0)</f>
        <v>COL</v>
      </c>
      <c r="AR207" s="6">
        <f t="shared" si="470"/>
        <v>1</v>
      </c>
      <c r="AS207" s="6">
        <f t="shared" si="471"/>
        <v>2</v>
      </c>
      <c r="AT207" s="6">
        <f t="shared" si="472"/>
        <v>3</v>
      </c>
      <c r="AU207" s="6">
        <f t="shared" si="473"/>
        <v>0</v>
      </c>
      <c r="AV207" s="6">
        <f t="shared" si="474"/>
        <v>0</v>
      </c>
      <c r="AW207" s="8"/>
      <c r="AX207" s="18" t="str">
        <f t="shared" si="459"/>
        <v/>
      </c>
      <c r="AY207" s="18" t="str">
        <f t="shared" si="459"/>
        <v/>
      </c>
      <c r="AZ207" s="18" t="str">
        <f t="shared" si="459"/>
        <v/>
      </c>
      <c r="BA207" s="18">
        <f t="shared" si="459"/>
        <v>3</v>
      </c>
      <c r="BB207" s="18" t="str">
        <f t="shared" si="459"/>
        <v/>
      </c>
      <c r="BC207" s="18" t="str">
        <f t="shared" si="459"/>
        <v/>
      </c>
      <c r="BD207" s="18" t="str">
        <f t="shared" si="459"/>
        <v/>
      </c>
      <c r="BE207" s="18" t="str">
        <f t="shared" si="459"/>
        <v/>
      </c>
      <c r="BF207" s="18" t="str">
        <f t="shared" si="459"/>
        <v/>
      </c>
      <c r="BG207" s="18" t="str">
        <f t="shared" si="459"/>
        <v/>
      </c>
      <c r="BH207" s="18" t="str">
        <f t="shared" si="459"/>
        <v/>
      </c>
      <c r="BI207" s="18" t="str">
        <f t="shared" si="459"/>
        <v/>
      </c>
      <c r="BJ207" s="18" t="str">
        <f t="shared" si="459"/>
        <v/>
      </c>
      <c r="BK207" s="18" t="str">
        <f t="shared" si="459"/>
        <v/>
      </c>
      <c r="BL207" s="18" t="str">
        <f t="shared" si="459"/>
        <v/>
      </c>
      <c r="BM207" s="18" t="str">
        <f t="shared" si="459"/>
        <v/>
      </c>
      <c r="BN207" s="8"/>
      <c r="BO207" s="8"/>
      <c r="BP207" s="8"/>
      <c r="BQ207" s="8"/>
      <c r="BR207" s="8"/>
      <c r="BS207" s="8"/>
    </row>
    <row r="208" spans="1:71" x14ac:dyDescent="0.2">
      <c r="A208" s="8" t="s">
        <v>196</v>
      </c>
      <c r="B208" s="32" t="s">
        <v>321</v>
      </c>
      <c r="C208" s="33" t="s">
        <v>45</v>
      </c>
      <c r="D208" s="53">
        <v>300.7</v>
      </c>
      <c r="E208" s="34">
        <v>300</v>
      </c>
      <c r="F208" s="34">
        <v>125</v>
      </c>
      <c r="G208" s="34">
        <v>330</v>
      </c>
      <c r="H208" s="34">
        <f t="shared" si="457"/>
        <v>755</v>
      </c>
      <c r="I208" s="35">
        <f t="shared" si="458"/>
        <v>407.62450000000206</v>
      </c>
      <c r="J208" s="36"/>
      <c r="K208" s="18">
        <f t="shared" si="475"/>
        <v>1</v>
      </c>
      <c r="L208" s="35">
        <f t="shared" si="476"/>
        <v>7</v>
      </c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8"/>
      <c r="AD208" s="6">
        <f t="shared" si="460"/>
        <v>1</v>
      </c>
      <c r="AE208" s="6">
        <f t="shared" si="461"/>
        <v>2</v>
      </c>
      <c r="AF208" s="6">
        <f t="shared" si="462"/>
        <v>3</v>
      </c>
      <c r="AG208" s="6">
        <f t="shared" si="463"/>
        <v>5</v>
      </c>
      <c r="AH208" s="6">
        <f t="shared" si="464"/>
        <v>7</v>
      </c>
      <c r="AI208" s="6">
        <f t="shared" si="465"/>
        <v>1</v>
      </c>
      <c r="AJ208" s="6">
        <f t="shared" si="466"/>
        <v>0</v>
      </c>
      <c r="AK208" s="6">
        <f t="shared" si="467"/>
        <v>0</v>
      </c>
      <c r="AL208" s="6">
        <f t="shared" si="468"/>
        <v>0</v>
      </c>
      <c r="AM208" s="6">
        <f t="shared" si="469"/>
        <v>0</v>
      </c>
      <c r="AN208" s="8"/>
      <c r="AO208" s="6">
        <f t="shared" si="333"/>
        <v>755</v>
      </c>
      <c r="AP208" s="8"/>
      <c r="AQ208" s="6" t="str">
        <f>IF(H208&gt;0,LOOKUP(C208,'counts-girls'!A$1:A$16,'counts-girls'!C$1:C$16),0)</f>
        <v>LEX</v>
      </c>
      <c r="AR208" s="6">
        <f t="shared" si="470"/>
        <v>1</v>
      </c>
      <c r="AS208" s="6">
        <f t="shared" si="471"/>
        <v>2</v>
      </c>
      <c r="AT208" s="6">
        <f t="shared" si="472"/>
        <v>3</v>
      </c>
      <c r="AU208" s="6">
        <f t="shared" si="473"/>
        <v>5</v>
      </c>
      <c r="AV208" s="6">
        <f t="shared" si="474"/>
        <v>7</v>
      </c>
      <c r="AW208" s="8"/>
      <c r="AX208" s="18" t="str">
        <f t="shared" si="459"/>
        <v/>
      </c>
      <c r="AY208" s="18" t="str">
        <f t="shared" si="459"/>
        <v/>
      </c>
      <c r="AZ208" s="18" t="str">
        <f t="shared" si="459"/>
        <v/>
      </c>
      <c r="BA208" s="18" t="str">
        <f t="shared" si="459"/>
        <v/>
      </c>
      <c r="BB208" s="18" t="str">
        <f t="shared" si="459"/>
        <v/>
      </c>
      <c r="BC208" s="18" t="str">
        <f t="shared" si="459"/>
        <v/>
      </c>
      <c r="BD208" s="18" t="str">
        <f t="shared" si="459"/>
        <v/>
      </c>
      <c r="BE208" s="18" t="str">
        <f t="shared" si="459"/>
        <v/>
      </c>
      <c r="BF208" s="18">
        <f t="shared" si="459"/>
        <v>7</v>
      </c>
      <c r="BG208" s="18" t="str">
        <f t="shared" si="459"/>
        <v/>
      </c>
      <c r="BH208" s="18" t="str">
        <f t="shared" si="459"/>
        <v/>
      </c>
      <c r="BI208" s="18" t="str">
        <f t="shared" si="459"/>
        <v/>
      </c>
      <c r="BJ208" s="18" t="str">
        <f t="shared" si="459"/>
        <v/>
      </c>
      <c r="BK208" s="18" t="str">
        <f t="shared" si="459"/>
        <v/>
      </c>
      <c r="BL208" s="18" t="str">
        <f t="shared" si="459"/>
        <v/>
      </c>
      <c r="BM208" s="18" t="str">
        <f t="shared" si="459"/>
        <v/>
      </c>
      <c r="BN208" s="8"/>
      <c r="BO208" s="8"/>
      <c r="BP208" s="8"/>
      <c r="BQ208" s="8"/>
      <c r="BR208" s="8"/>
      <c r="BS208" s="8"/>
    </row>
    <row r="209" spans="1:71" x14ac:dyDescent="0.2">
      <c r="A209" s="44"/>
      <c r="B209" s="32"/>
      <c r="C209" s="33"/>
      <c r="D209" s="53"/>
      <c r="E209" s="34"/>
      <c r="F209" s="34"/>
      <c r="G209" s="34"/>
      <c r="H209" s="34">
        <f t="shared" si="457"/>
        <v>0</v>
      </c>
      <c r="I209" s="35">
        <f t="shared" si="458"/>
        <v>0</v>
      </c>
      <c r="J209" s="36"/>
      <c r="K209" s="18">
        <f t="shared" si="475"/>
        <v>0</v>
      </c>
      <c r="L209" s="35">
        <f t="shared" si="476"/>
        <v>0</v>
      </c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8"/>
      <c r="AD209" s="6">
        <f t="shared" si="460"/>
        <v>0</v>
      </c>
      <c r="AE209" s="6">
        <f t="shared" si="461"/>
        <v>0</v>
      </c>
      <c r="AF209" s="6">
        <f t="shared" si="462"/>
        <v>0</v>
      </c>
      <c r="AG209" s="6">
        <f t="shared" si="463"/>
        <v>0</v>
      </c>
      <c r="AH209" s="6">
        <f t="shared" si="464"/>
        <v>0</v>
      </c>
      <c r="AI209" s="6">
        <f t="shared" si="465"/>
        <v>0</v>
      </c>
      <c r="AJ209" s="6">
        <f t="shared" si="466"/>
        <v>0</v>
      </c>
      <c r="AK209" s="6">
        <f t="shared" si="467"/>
        <v>0</v>
      </c>
      <c r="AL209" s="6">
        <f t="shared" si="468"/>
        <v>0</v>
      </c>
      <c r="AM209" s="6">
        <f t="shared" si="469"/>
        <v>0</v>
      </c>
      <c r="AN209" s="8"/>
      <c r="AO209" s="6" t="str">
        <f t="shared" si="333"/>
        <v/>
      </c>
      <c r="AP209" s="8"/>
      <c r="AQ209" s="6">
        <f>IF(H209&gt;0,LOOKUP(C209,'counts-girls'!A$1:A$16,'counts-girls'!C$1:C$16),0)</f>
        <v>0</v>
      </c>
      <c r="AR209" s="6">
        <f t="shared" si="470"/>
        <v>0</v>
      </c>
      <c r="AS209" s="6">
        <f t="shared" si="471"/>
        <v>0</v>
      </c>
      <c r="AT209" s="6">
        <f t="shared" si="472"/>
        <v>0</v>
      </c>
      <c r="AU209" s="6">
        <f t="shared" si="473"/>
        <v>0</v>
      </c>
      <c r="AV209" s="6">
        <f t="shared" si="474"/>
        <v>0</v>
      </c>
      <c r="AW209" s="8"/>
      <c r="AX209" s="18" t="str">
        <f t="shared" si="459"/>
        <v/>
      </c>
      <c r="AY209" s="18" t="str">
        <f t="shared" si="459"/>
        <v/>
      </c>
      <c r="AZ209" s="18" t="str">
        <f t="shared" si="459"/>
        <v/>
      </c>
      <c r="BA209" s="18" t="str">
        <f t="shared" si="459"/>
        <v/>
      </c>
      <c r="BB209" s="18" t="str">
        <f t="shared" si="459"/>
        <v/>
      </c>
      <c r="BC209" s="18" t="str">
        <f t="shared" si="459"/>
        <v/>
      </c>
      <c r="BD209" s="18" t="str">
        <f t="shared" si="459"/>
        <v/>
      </c>
      <c r="BE209" s="18" t="str">
        <f t="shared" si="459"/>
        <v/>
      </c>
      <c r="BF209" s="18" t="str">
        <f t="shared" si="459"/>
        <v/>
      </c>
      <c r="BG209" s="18" t="str">
        <f t="shared" si="459"/>
        <v/>
      </c>
      <c r="BH209" s="18" t="str">
        <f t="shared" si="459"/>
        <v/>
      </c>
      <c r="BI209" s="18" t="str">
        <f t="shared" si="459"/>
        <v/>
      </c>
      <c r="BJ209" s="18" t="str">
        <f t="shared" si="459"/>
        <v/>
      </c>
      <c r="BK209" s="18" t="str">
        <f t="shared" si="459"/>
        <v/>
      </c>
      <c r="BL209" s="18" t="str">
        <f t="shared" si="459"/>
        <v/>
      </c>
      <c r="BM209" s="18" t="str">
        <f t="shared" si="459"/>
        <v/>
      </c>
      <c r="BN209" s="8"/>
      <c r="BO209" s="8"/>
      <c r="BP209" s="8"/>
      <c r="BQ209" s="8"/>
      <c r="BR209" s="8"/>
      <c r="BS209" s="8"/>
    </row>
    <row r="210" spans="1:71" x14ac:dyDescent="0.2">
      <c r="A210" s="8"/>
      <c r="B210" s="32"/>
      <c r="C210" s="33"/>
      <c r="D210" s="55"/>
      <c r="E210" s="34"/>
      <c r="F210" s="34"/>
      <c r="G210" s="34"/>
      <c r="H210" s="34">
        <f t="shared" si="457"/>
        <v>0</v>
      </c>
      <c r="I210" s="35">
        <f t="shared" si="458"/>
        <v>0</v>
      </c>
      <c r="J210" s="36"/>
      <c r="K210" s="18">
        <f t="shared" si="475"/>
        <v>0</v>
      </c>
      <c r="L210" s="35">
        <f t="shared" si="476"/>
        <v>0</v>
      </c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8"/>
      <c r="AD210" s="6">
        <f t="shared" si="460"/>
        <v>0</v>
      </c>
      <c r="AE210" s="6">
        <f t="shared" si="461"/>
        <v>0</v>
      </c>
      <c r="AF210" s="6">
        <f t="shared" si="462"/>
        <v>0</v>
      </c>
      <c r="AG210" s="6">
        <f t="shared" si="463"/>
        <v>0</v>
      </c>
      <c r="AH210" s="6">
        <f t="shared" si="464"/>
        <v>0</v>
      </c>
      <c r="AI210" s="6">
        <f t="shared" si="465"/>
        <v>0</v>
      </c>
      <c r="AJ210" s="6">
        <f t="shared" si="466"/>
        <v>0</v>
      </c>
      <c r="AK210" s="6">
        <f t="shared" si="467"/>
        <v>0</v>
      </c>
      <c r="AL210" s="6">
        <f t="shared" si="468"/>
        <v>0</v>
      </c>
      <c r="AM210" s="6">
        <f t="shared" si="469"/>
        <v>0</v>
      </c>
      <c r="AN210" s="8"/>
      <c r="AO210" s="6" t="str">
        <f t="shared" si="333"/>
        <v/>
      </c>
      <c r="AP210" s="8"/>
      <c r="AQ210" s="6">
        <f>IF(H210&gt;0,LOOKUP(C210,'counts-girls'!A$1:A$16,'counts-girls'!C$1:C$16),0)</f>
        <v>0</v>
      </c>
      <c r="AR210" s="6">
        <f t="shared" si="470"/>
        <v>0</v>
      </c>
      <c r="AS210" s="6">
        <f t="shared" si="471"/>
        <v>0</v>
      </c>
      <c r="AT210" s="6">
        <f t="shared" si="472"/>
        <v>0</v>
      </c>
      <c r="AU210" s="6">
        <f t="shared" si="473"/>
        <v>0</v>
      </c>
      <c r="AV210" s="6">
        <f t="shared" si="474"/>
        <v>0</v>
      </c>
      <c r="AW210" s="8"/>
      <c r="AX210" s="18" t="str">
        <f t="shared" si="459"/>
        <v/>
      </c>
      <c r="AY210" s="18" t="str">
        <f t="shared" si="459"/>
        <v/>
      </c>
      <c r="AZ210" s="18" t="str">
        <f t="shared" si="459"/>
        <v/>
      </c>
      <c r="BA210" s="18" t="str">
        <f t="shared" si="459"/>
        <v/>
      </c>
      <c r="BB210" s="18" t="str">
        <f t="shared" si="459"/>
        <v/>
      </c>
      <c r="BC210" s="18" t="str">
        <f t="shared" si="459"/>
        <v/>
      </c>
      <c r="BD210" s="18" t="str">
        <f t="shared" si="459"/>
        <v/>
      </c>
      <c r="BE210" s="18" t="str">
        <f t="shared" si="459"/>
        <v/>
      </c>
      <c r="BF210" s="18" t="str">
        <f t="shared" si="459"/>
        <v/>
      </c>
      <c r="BG210" s="18" t="str">
        <f t="shared" si="459"/>
        <v/>
      </c>
      <c r="BH210" s="18" t="str">
        <f t="shared" si="459"/>
        <v/>
      </c>
      <c r="BI210" s="18" t="str">
        <f t="shared" si="459"/>
        <v/>
      </c>
      <c r="BJ210" s="18" t="str">
        <f t="shared" si="459"/>
        <v/>
      </c>
      <c r="BK210" s="18" t="str">
        <f t="shared" si="459"/>
        <v/>
      </c>
      <c r="BL210" s="18" t="str">
        <f t="shared" si="459"/>
        <v/>
      </c>
      <c r="BM210" s="18" t="str">
        <f t="shared" si="459"/>
        <v/>
      </c>
      <c r="BN210" s="8"/>
      <c r="BO210" s="8"/>
      <c r="BP210" s="8"/>
      <c r="BQ210" s="8"/>
      <c r="BR210" s="8"/>
      <c r="BS210" s="8"/>
    </row>
    <row r="211" spans="1:71" x14ac:dyDescent="0.2">
      <c r="A211" s="8"/>
      <c r="B211" s="32"/>
      <c r="C211" s="33"/>
      <c r="D211" s="55"/>
      <c r="E211" s="34"/>
      <c r="F211" s="34"/>
      <c r="G211" s="34"/>
      <c r="H211" s="34">
        <f t="shared" ref="H211" si="477">SUM(E211:G211)</f>
        <v>0</v>
      </c>
      <c r="I211" s="35">
        <f t="shared" si="458"/>
        <v>0</v>
      </c>
      <c r="J211" s="36"/>
      <c r="K211" s="18">
        <f t="shared" ref="K211" si="478">MAX(AI211:AM211)</f>
        <v>0</v>
      </c>
      <c r="L211" s="35">
        <f t="shared" ref="L211" si="479">MAX(AD211:AH211)</f>
        <v>0</v>
      </c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8"/>
      <c r="AD211" s="6">
        <f t="shared" ref="AD211" si="480">IF(H211&gt;0,IF(H211&gt;=$J$206,1,AE211),0)</f>
        <v>0</v>
      </c>
      <c r="AE211" s="6">
        <f t="shared" ref="AE211" si="481">IF(H211&gt;0,IF(H211&gt;=$J$205,2,AF211),0)</f>
        <v>0</v>
      </c>
      <c r="AF211" s="6">
        <f t="shared" ref="AF211" si="482">IF(H211&gt;0,IF(H211&gt;=$J$204,3,AG211),0)</f>
        <v>0</v>
      </c>
      <c r="AG211" s="6">
        <f t="shared" ref="AG211" si="483">IF(H211&gt;0,IF(H211&gt;=$J$203,5,AH211),0)</f>
        <v>0</v>
      </c>
      <c r="AH211" s="6">
        <f t="shared" ref="AH211" si="484">IF(H211&gt;0,IF(H211&gt;=$J$202,7,0),0)</f>
        <v>0</v>
      </c>
      <c r="AI211" s="6">
        <f t="shared" ref="AI211" si="485">IF(L211=7,1,AJ211)</f>
        <v>0</v>
      </c>
      <c r="AJ211" s="6">
        <f t="shared" ref="AJ211" si="486">IF(L211=5,2,AK211)</f>
        <v>0</v>
      </c>
      <c r="AK211" s="6">
        <f t="shared" ref="AK211" si="487">IF(L211=3,3,AL211)</f>
        <v>0</v>
      </c>
      <c r="AL211" s="6">
        <f t="shared" ref="AL211" si="488">IF(L211=2,4,AM211)</f>
        <v>0</v>
      </c>
      <c r="AM211" s="6">
        <f t="shared" ref="AM211" si="489">IF(L211=1,5,0)</f>
        <v>0</v>
      </c>
      <c r="AN211" s="8"/>
      <c r="AO211" s="6" t="str">
        <f t="shared" ref="AO211" si="490">IF(A211="*",H211,"")</f>
        <v/>
      </c>
      <c r="AP211" s="8"/>
      <c r="AQ211" s="6">
        <f>IF(H211&gt;0,LOOKUP(C211,'counts-girls'!A$1:A$16,'counts-girls'!C$1:C$16),0)</f>
        <v>0</v>
      </c>
      <c r="AR211" s="6">
        <f t="shared" ref="AR211" si="491">IF($A211="*",IF($H211&gt;0,IF($H211&gt;=$AP$206,1,AS211),0),0)</f>
        <v>0</v>
      </c>
      <c r="AS211" s="6">
        <f t="shared" ref="AS211" si="492">IF($A211="*",IF($H211&gt;0,IF($H211&gt;=$AP$205,2,AT211),0),0)</f>
        <v>0</v>
      </c>
      <c r="AT211" s="6">
        <f t="shared" ref="AT211" si="493">IF($A211="*",IF($H211&gt;0,IF($H211&gt;=$AP$204,3,AU211),0),0)</f>
        <v>0</v>
      </c>
      <c r="AU211" s="6">
        <f t="shared" ref="AU211" si="494">IF($A211="*",IF($H211&gt;0,IF($H211&gt;=$AP$203,5,AV211),0),0)</f>
        <v>0</v>
      </c>
      <c r="AV211" s="6">
        <f t="shared" si="474"/>
        <v>0</v>
      </c>
      <c r="AW211" s="8"/>
      <c r="AX211" s="18" t="str">
        <f t="shared" si="459"/>
        <v/>
      </c>
      <c r="AY211" s="18" t="str">
        <f t="shared" si="459"/>
        <v/>
      </c>
      <c r="AZ211" s="18" t="str">
        <f t="shared" si="459"/>
        <v/>
      </c>
      <c r="BA211" s="18" t="str">
        <f t="shared" si="459"/>
        <v/>
      </c>
      <c r="BB211" s="18" t="str">
        <f t="shared" si="459"/>
        <v/>
      </c>
      <c r="BC211" s="18" t="str">
        <f t="shared" si="459"/>
        <v/>
      </c>
      <c r="BD211" s="18" t="str">
        <f t="shared" si="459"/>
        <v/>
      </c>
      <c r="BE211" s="18" t="str">
        <f t="shared" si="459"/>
        <v/>
      </c>
      <c r="BF211" s="18" t="str">
        <f t="shared" si="459"/>
        <v/>
      </c>
      <c r="BG211" s="18" t="str">
        <f t="shared" si="459"/>
        <v/>
      </c>
      <c r="BH211" s="18" t="str">
        <f t="shared" si="459"/>
        <v/>
      </c>
      <c r="BI211" s="18" t="str">
        <f t="shared" si="459"/>
        <v/>
      </c>
      <c r="BJ211" s="18" t="str">
        <f t="shared" si="459"/>
        <v/>
      </c>
      <c r="BK211" s="18" t="str">
        <f t="shared" si="459"/>
        <v/>
      </c>
      <c r="BL211" s="18" t="str">
        <f t="shared" si="459"/>
        <v/>
      </c>
      <c r="BM211" s="18" t="str">
        <f t="shared" si="459"/>
        <v/>
      </c>
      <c r="BN211" s="8"/>
      <c r="BO211" s="8"/>
      <c r="BP211" s="8"/>
      <c r="BQ211" s="8"/>
      <c r="BR211" s="8"/>
      <c r="BS211" s="8"/>
    </row>
    <row r="212" spans="1:71" x14ac:dyDescent="0.2">
      <c r="A212" s="8"/>
      <c r="B212" s="32"/>
      <c r="C212" s="45"/>
      <c r="D212" s="53"/>
      <c r="E212" s="34"/>
      <c r="F212" s="34"/>
      <c r="G212" s="34"/>
      <c r="H212" s="34">
        <f>SUM(E212:G212)</f>
        <v>0</v>
      </c>
      <c r="I212" s="35">
        <f t="shared" si="458"/>
        <v>0</v>
      </c>
      <c r="J212" s="36"/>
      <c r="K212" s="18">
        <f>MAX(AI212:AM212)</f>
        <v>0</v>
      </c>
      <c r="L212" s="35">
        <f>MAX(AD212:AH212)</f>
        <v>0</v>
      </c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8"/>
      <c r="AD212" s="6">
        <f t="shared" si="460"/>
        <v>0</v>
      </c>
      <c r="AE212" s="6">
        <f t="shared" si="461"/>
        <v>0</v>
      </c>
      <c r="AF212" s="6">
        <f t="shared" si="462"/>
        <v>0</v>
      </c>
      <c r="AG212" s="6">
        <f t="shared" si="463"/>
        <v>0</v>
      </c>
      <c r="AH212" s="6">
        <f t="shared" si="464"/>
        <v>0</v>
      </c>
      <c r="AI212" s="6">
        <f t="shared" si="465"/>
        <v>0</v>
      </c>
      <c r="AJ212" s="6">
        <f t="shared" si="466"/>
        <v>0</v>
      </c>
      <c r="AK212" s="6">
        <f t="shared" si="467"/>
        <v>0</v>
      </c>
      <c r="AL212" s="6">
        <f t="shared" si="468"/>
        <v>0</v>
      </c>
      <c r="AM212" s="6">
        <f t="shared" si="469"/>
        <v>0</v>
      </c>
      <c r="AN212" s="8"/>
      <c r="AO212" s="6" t="str">
        <f t="shared" si="333"/>
        <v/>
      </c>
      <c r="AP212" s="8"/>
      <c r="AQ212" s="6">
        <f>IF(H212&gt;0,LOOKUP(C212,'counts-girls'!A$1:A$16,'counts-girls'!C$1:C$16),0)</f>
        <v>0</v>
      </c>
      <c r="AR212" s="6">
        <f t="shared" si="470"/>
        <v>0</v>
      </c>
      <c r="AS212" s="6">
        <f t="shared" si="471"/>
        <v>0</v>
      </c>
      <c r="AT212" s="6">
        <f t="shared" si="472"/>
        <v>0</v>
      </c>
      <c r="AU212" s="6">
        <f t="shared" si="473"/>
        <v>0</v>
      </c>
      <c r="AV212" s="6">
        <f t="shared" si="474"/>
        <v>0</v>
      </c>
      <c r="AW212" s="8"/>
      <c r="AX212" s="18" t="str">
        <f t="shared" si="459"/>
        <v/>
      </c>
      <c r="AY212" s="18" t="str">
        <f t="shared" si="459"/>
        <v/>
      </c>
      <c r="AZ212" s="18" t="str">
        <f t="shared" si="459"/>
        <v/>
      </c>
      <c r="BA212" s="18"/>
      <c r="BB212" s="18"/>
      <c r="BC212" s="18"/>
      <c r="BD212" s="18"/>
      <c r="BE212" s="18"/>
      <c r="BF212" s="18"/>
      <c r="BG212" s="18"/>
      <c r="BH212" s="18"/>
      <c r="BI212" s="18" t="str">
        <f t="shared" si="459"/>
        <v/>
      </c>
      <c r="BJ212" s="18" t="str">
        <f t="shared" si="459"/>
        <v/>
      </c>
      <c r="BK212" s="18" t="str">
        <f t="shared" si="459"/>
        <v/>
      </c>
      <c r="BL212" s="18" t="str">
        <f t="shared" si="459"/>
        <v/>
      </c>
      <c r="BM212" s="18" t="str">
        <f t="shared" si="459"/>
        <v/>
      </c>
      <c r="BN212" s="8"/>
      <c r="BO212" s="8"/>
      <c r="BP212" s="8"/>
      <c r="BQ212" s="8"/>
      <c r="BR212" s="8"/>
      <c r="BS212" s="8"/>
    </row>
    <row r="213" spans="1:71" x14ac:dyDescent="0.2">
      <c r="A213" s="8"/>
      <c r="B213" s="32"/>
      <c r="C213" s="45"/>
      <c r="D213" s="53"/>
      <c r="E213" s="34"/>
      <c r="F213" s="34"/>
      <c r="G213" s="34"/>
      <c r="H213" s="34">
        <f t="shared" si="457"/>
        <v>0</v>
      </c>
      <c r="I213" s="35">
        <f t="shared" si="458"/>
        <v>0</v>
      </c>
      <c r="J213" s="36"/>
      <c r="K213" s="18">
        <f>MAX(AI213:AM213)</f>
        <v>0</v>
      </c>
      <c r="L213" s="35">
        <f t="shared" si="476"/>
        <v>0</v>
      </c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8"/>
      <c r="AD213" s="6">
        <f t="shared" si="460"/>
        <v>0</v>
      </c>
      <c r="AE213" s="6">
        <f t="shared" si="461"/>
        <v>0</v>
      </c>
      <c r="AF213" s="6">
        <f t="shared" si="462"/>
        <v>0</v>
      </c>
      <c r="AG213" s="6">
        <f t="shared" si="463"/>
        <v>0</v>
      </c>
      <c r="AH213" s="6">
        <f t="shared" si="464"/>
        <v>0</v>
      </c>
      <c r="AI213" s="6">
        <f t="shared" si="465"/>
        <v>0</v>
      </c>
      <c r="AJ213" s="6">
        <f t="shared" si="466"/>
        <v>0</v>
      </c>
      <c r="AK213" s="6">
        <f t="shared" si="467"/>
        <v>0</v>
      </c>
      <c r="AL213" s="6">
        <f t="shared" si="468"/>
        <v>0</v>
      </c>
      <c r="AM213" s="6">
        <f t="shared" si="469"/>
        <v>0</v>
      </c>
      <c r="AN213" s="8"/>
      <c r="AO213" s="6" t="str">
        <f t="shared" si="333"/>
        <v/>
      </c>
      <c r="AP213" s="8"/>
      <c r="AQ213" s="6">
        <f>IF(H213&gt;0,LOOKUP(C213,'counts-girls'!A$1:A$16,'counts-girls'!C$1:C$16),0)</f>
        <v>0</v>
      </c>
      <c r="AR213" s="6">
        <f t="shared" si="470"/>
        <v>0</v>
      </c>
      <c r="AS213" s="6">
        <f t="shared" si="471"/>
        <v>0</v>
      </c>
      <c r="AT213" s="6">
        <f t="shared" si="472"/>
        <v>0</v>
      </c>
      <c r="AU213" s="6">
        <f t="shared" si="473"/>
        <v>0</v>
      </c>
      <c r="AV213" s="6">
        <f t="shared" si="474"/>
        <v>0</v>
      </c>
      <c r="AW213" s="8"/>
      <c r="AX213" s="18" t="str">
        <f t="shared" si="459"/>
        <v/>
      </c>
      <c r="AY213" s="18" t="str">
        <f t="shared" si="459"/>
        <v/>
      </c>
      <c r="AZ213" s="18" t="str">
        <f t="shared" si="459"/>
        <v/>
      </c>
      <c r="BA213" s="18"/>
      <c r="BB213" s="18"/>
      <c r="BC213" s="18"/>
      <c r="BD213" s="18"/>
      <c r="BE213" s="18"/>
      <c r="BF213" s="18"/>
      <c r="BG213" s="18"/>
      <c r="BH213" s="18"/>
      <c r="BI213" s="18" t="str">
        <f t="shared" si="459"/>
        <v/>
      </c>
      <c r="BJ213" s="18" t="str">
        <f t="shared" si="459"/>
        <v/>
      </c>
      <c r="BK213" s="18" t="str">
        <f t="shared" si="459"/>
        <v/>
      </c>
      <c r="BL213" s="18" t="str">
        <f t="shared" si="459"/>
        <v/>
      </c>
      <c r="BM213" s="18" t="str">
        <f t="shared" si="459"/>
        <v/>
      </c>
      <c r="BN213" s="8"/>
      <c r="BO213" s="8"/>
      <c r="BP213" s="8"/>
      <c r="BQ213" s="8"/>
      <c r="BR213" s="8"/>
      <c r="BS213" s="8"/>
    </row>
    <row r="214" spans="1:71" x14ac:dyDescent="0.2">
      <c r="A214" s="8"/>
      <c r="B214" s="32"/>
      <c r="C214" s="45"/>
      <c r="D214" s="53"/>
      <c r="E214" s="34"/>
      <c r="F214" s="34"/>
      <c r="G214" s="34"/>
      <c r="H214" s="34">
        <f t="shared" si="457"/>
        <v>0</v>
      </c>
      <c r="I214" s="35">
        <f t="shared" si="458"/>
        <v>0</v>
      </c>
      <c r="J214" s="36"/>
      <c r="K214" s="18">
        <f t="shared" si="475"/>
        <v>0</v>
      </c>
      <c r="L214" s="35">
        <f t="shared" si="476"/>
        <v>0</v>
      </c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8"/>
      <c r="AD214" s="6">
        <f t="shared" si="460"/>
        <v>0</v>
      </c>
      <c r="AE214" s="6">
        <f t="shared" si="461"/>
        <v>0</v>
      </c>
      <c r="AF214" s="6">
        <f t="shared" si="462"/>
        <v>0</v>
      </c>
      <c r="AG214" s="6">
        <f t="shared" si="463"/>
        <v>0</v>
      </c>
      <c r="AH214" s="6">
        <f t="shared" si="464"/>
        <v>0</v>
      </c>
      <c r="AI214" s="6">
        <f t="shared" si="465"/>
        <v>0</v>
      </c>
      <c r="AJ214" s="6">
        <f t="shared" si="466"/>
        <v>0</v>
      </c>
      <c r="AK214" s="6">
        <f t="shared" si="467"/>
        <v>0</v>
      </c>
      <c r="AL214" s="6">
        <f t="shared" si="468"/>
        <v>0</v>
      </c>
      <c r="AM214" s="6">
        <f t="shared" si="469"/>
        <v>0</v>
      </c>
      <c r="AN214" s="8"/>
      <c r="AO214" s="6" t="str">
        <f t="shared" si="333"/>
        <v/>
      </c>
      <c r="AP214" s="8"/>
      <c r="AQ214" s="6">
        <f>IF(H214&gt;0,LOOKUP(C214,'counts-girls'!A$1:A$16,'counts-girls'!C$1:C$16),0)</f>
        <v>0</v>
      </c>
      <c r="AR214" s="6">
        <f t="shared" si="470"/>
        <v>0</v>
      </c>
      <c r="AS214" s="6">
        <f t="shared" si="471"/>
        <v>0</v>
      </c>
      <c r="AT214" s="6">
        <f t="shared" si="472"/>
        <v>0</v>
      </c>
      <c r="AU214" s="6">
        <f t="shared" si="473"/>
        <v>0</v>
      </c>
      <c r="AV214" s="6">
        <f t="shared" si="474"/>
        <v>0</v>
      </c>
      <c r="AW214" s="8"/>
      <c r="AX214" s="18" t="str">
        <f t="shared" si="459"/>
        <v/>
      </c>
      <c r="AY214" s="18" t="str">
        <f t="shared" si="459"/>
        <v/>
      </c>
      <c r="AZ214" s="18" t="str">
        <f t="shared" si="459"/>
        <v/>
      </c>
      <c r="BA214" s="18"/>
      <c r="BB214" s="18"/>
      <c r="BC214" s="18"/>
      <c r="BD214" s="18"/>
      <c r="BE214" s="18"/>
      <c r="BF214" s="18"/>
      <c r="BG214" s="18"/>
      <c r="BH214" s="18"/>
      <c r="BI214" s="18" t="str">
        <f t="shared" si="459"/>
        <v/>
      </c>
      <c r="BJ214" s="18" t="str">
        <f t="shared" si="459"/>
        <v/>
      </c>
      <c r="BK214" s="18" t="str">
        <f t="shared" si="459"/>
        <v/>
      </c>
      <c r="BL214" s="18" t="str">
        <f t="shared" si="459"/>
        <v/>
      </c>
      <c r="BM214" s="18" t="str">
        <f t="shared" si="459"/>
        <v/>
      </c>
      <c r="BN214" s="8"/>
      <c r="BO214" s="8"/>
      <c r="BP214" s="8"/>
      <c r="BQ214" s="8"/>
      <c r="BR214" s="8"/>
      <c r="BS214" s="8"/>
    </row>
    <row r="215" spans="1:71" ht="13.5" hidden="1" thickBot="1" x14ac:dyDescent="0.25">
      <c r="A215" s="61" t="s">
        <v>34</v>
      </c>
      <c r="B215" s="37"/>
      <c r="C215" s="38" t="s">
        <v>9</v>
      </c>
      <c r="D215" s="52" t="s">
        <v>14</v>
      </c>
      <c r="E215" s="38" t="s">
        <v>16</v>
      </c>
      <c r="F215" s="38" t="s">
        <v>15</v>
      </c>
      <c r="G215" s="38" t="s">
        <v>17</v>
      </c>
      <c r="H215" s="38" t="s">
        <v>18</v>
      </c>
      <c r="I215" s="39" t="s">
        <v>19</v>
      </c>
      <c r="J215" s="40" t="s">
        <v>20</v>
      </c>
      <c r="K215" s="40" t="s">
        <v>21</v>
      </c>
      <c r="L215" s="40" t="s">
        <v>25</v>
      </c>
      <c r="M215" s="38" t="str">
        <f>M$7</f>
        <v>BE</v>
      </c>
      <c r="N215" s="38" t="str">
        <f t="shared" ref="N215:AB215" si="495">N$7</f>
        <v>BEN</v>
      </c>
      <c r="O215" s="38" t="str">
        <f t="shared" si="495"/>
        <v>BT</v>
      </c>
      <c r="P215" s="38" t="str">
        <f t="shared" si="495"/>
        <v>COL</v>
      </c>
      <c r="Q215" s="38" t="str">
        <f t="shared" si="495"/>
        <v>CC</v>
      </c>
      <c r="R215" s="38" t="str">
        <f t="shared" si="495"/>
        <v>CRT</v>
      </c>
      <c r="S215" s="38" t="str">
        <f t="shared" si="495"/>
        <v>ELK</v>
      </c>
      <c r="T215" s="38" t="str">
        <f t="shared" si="495"/>
        <v>GI</v>
      </c>
      <c r="U215" s="38" t="str">
        <f t="shared" si="495"/>
        <v>LEX</v>
      </c>
      <c r="V215" s="38" t="str">
        <f t="shared" si="495"/>
        <v>MC</v>
      </c>
      <c r="W215" s="38" t="str">
        <f t="shared" si="495"/>
        <v>NP</v>
      </c>
      <c r="X215" s="38" t="str">
        <f t="shared" si="495"/>
        <v>PLV</v>
      </c>
      <c r="Y215" s="38" t="str">
        <f t="shared" si="495"/>
        <v>SEW</v>
      </c>
      <c r="Z215" s="38" t="str">
        <f t="shared" si="495"/>
        <v>SKU</v>
      </c>
      <c r="AA215" s="38" t="str">
        <f t="shared" si="495"/>
        <v>STP</v>
      </c>
      <c r="AB215" s="38" t="str">
        <f t="shared" si="495"/>
        <v>Z-O</v>
      </c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6" t="str">
        <f t="shared" si="333"/>
        <v/>
      </c>
      <c r="AP215" s="8"/>
      <c r="AQ215" s="6"/>
      <c r="AR215" s="8"/>
      <c r="AS215" s="8"/>
      <c r="AT215" s="8"/>
      <c r="AU215" s="8"/>
      <c r="AV215" s="8"/>
      <c r="AW215" s="8"/>
      <c r="AX215" s="31" t="str">
        <f>M$7</f>
        <v>BE</v>
      </c>
      <c r="AY215" s="31" t="str">
        <f t="shared" ref="AY215" si="496">N$7</f>
        <v>BEN</v>
      </c>
      <c r="AZ215" s="31" t="str">
        <f t="shared" ref="AZ215" si="497">O$7</f>
        <v>BT</v>
      </c>
      <c r="BA215" s="31" t="str">
        <f t="shared" ref="BA215" si="498">P$7</f>
        <v>COL</v>
      </c>
      <c r="BB215" s="31" t="str">
        <f t="shared" ref="BB215" si="499">Q$7</f>
        <v>CC</v>
      </c>
      <c r="BC215" s="31" t="str">
        <f t="shared" ref="BC215" si="500">R$7</f>
        <v>CRT</v>
      </c>
      <c r="BD215" s="31" t="str">
        <f t="shared" ref="BD215" si="501">S$7</f>
        <v>ELK</v>
      </c>
      <c r="BE215" s="31" t="str">
        <f t="shared" ref="BE215" si="502">T$7</f>
        <v>GI</v>
      </c>
      <c r="BF215" s="31" t="str">
        <f t="shared" ref="BF215" si="503">U$7</f>
        <v>LEX</v>
      </c>
      <c r="BG215" s="31" t="str">
        <f t="shared" ref="BG215" si="504">V$7</f>
        <v>MC</v>
      </c>
      <c r="BH215" s="31" t="str">
        <f t="shared" ref="BH215" si="505">W$7</f>
        <v>NP</v>
      </c>
      <c r="BI215" s="31" t="str">
        <f t="shared" ref="BI215" si="506">X$7</f>
        <v>PLV</v>
      </c>
      <c r="BJ215" s="31" t="str">
        <f t="shared" ref="BJ215" si="507">Y$7</f>
        <v>SEW</v>
      </c>
      <c r="BK215" s="31" t="str">
        <f t="shared" ref="BK215" si="508">Z$7</f>
        <v>SKU</v>
      </c>
      <c r="BL215" s="31" t="str">
        <f t="shared" ref="BL215" si="509">AA$7</f>
        <v>STP</v>
      </c>
      <c r="BM215" s="31" t="str">
        <f t="shared" ref="BM215" si="510">AB$7</f>
        <v>Z-O</v>
      </c>
      <c r="BN215" s="8"/>
      <c r="BO215" s="8"/>
      <c r="BP215" s="8"/>
      <c r="BQ215" s="8"/>
      <c r="BR215" s="8"/>
      <c r="BS215" s="8"/>
    </row>
    <row r="216" spans="1:71" hidden="1" x14ac:dyDescent="0.2">
      <c r="A216" s="44"/>
      <c r="B216" s="32"/>
      <c r="C216" s="33"/>
      <c r="D216" s="53"/>
      <c r="E216" s="34"/>
      <c r="F216" s="34"/>
      <c r="G216" s="34"/>
      <c r="H216" s="34">
        <f t="shared" si="457"/>
        <v>0</v>
      </c>
      <c r="I216" s="35">
        <f t="shared" ref="I216:I227" si="511">IF(H216&gt;0,LOOKUP(D216,$B$232:$B$504,$C$232:$C$504),0)*H216</f>
        <v>0</v>
      </c>
      <c r="J216" s="18">
        <f>IF(H216&gt;=0,LARGE($H$216:$H$227,1),0)</f>
        <v>0</v>
      </c>
      <c r="K216" s="18">
        <f>MAX(AI216:AM216)</f>
        <v>0</v>
      </c>
      <c r="L216" s="35">
        <f>MAX(AD216:AH216)</f>
        <v>0</v>
      </c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8"/>
      <c r="AD216" s="6">
        <f>IF(H216&gt;0,IF(H216&gt;=$J$220,1,AE216),0)</f>
        <v>0</v>
      </c>
      <c r="AE216" s="6">
        <f>IF(H216&gt;0,IF(H216&gt;=$J$219,2,AF216),0)</f>
        <v>0</v>
      </c>
      <c r="AF216" s="6">
        <f>IF(H216&gt;0,IF(H216&gt;=$J$218,3,AG216),0)</f>
        <v>0</v>
      </c>
      <c r="AG216" s="6">
        <f>IF(H216&gt;0,IF(H216&gt;=$J$217,5,AH216),0)</f>
        <v>0</v>
      </c>
      <c r="AH216" s="6">
        <f>IF(H216&gt;0,IF(H216&gt;=$J$216,7,0),0)</f>
        <v>0</v>
      </c>
      <c r="AI216" s="6">
        <f>IF(L216=7,1,AJ216)</f>
        <v>0</v>
      </c>
      <c r="AJ216" s="6">
        <f>IF(L216=5,2,AK216)</f>
        <v>0</v>
      </c>
      <c r="AK216" s="6">
        <f>IF(L216=3,3,AL216)</f>
        <v>0</v>
      </c>
      <c r="AL216" s="6">
        <f>IF(L216=2,4,AM216)</f>
        <v>0</v>
      </c>
      <c r="AM216" s="6">
        <f>IF(L216=1,5,0)</f>
        <v>0</v>
      </c>
      <c r="AN216" s="8"/>
      <c r="AO216" s="6" t="str">
        <f t="shared" si="333"/>
        <v/>
      </c>
      <c r="AP216" s="6">
        <f>J216</f>
        <v>0</v>
      </c>
      <c r="AQ216" s="6">
        <f>IF(H216&gt;0,LOOKUP(C216,'counts-girls'!A$1:A$16,'counts-girls'!C$1:C$16),0)</f>
        <v>0</v>
      </c>
      <c r="AR216" s="6">
        <f>IF($A216="*",IF($H216&gt;0,IF($H216&gt;=$AP$220,1,AS216),0),0)</f>
        <v>0</v>
      </c>
      <c r="AS216" s="6">
        <f>IF($A216="*",IF($H216&gt;0,IF($H216&gt;=$AP$219,2,AT216),0),0)</f>
        <v>0</v>
      </c>
      <c r="AT216" s="6">
        <f>IF($A216="*",IF($H216&gt;0,IF($H216&gt;=$AP$218,3,AU216),0),0)</f>
        <v>0</v>
      </c>
      <c r="AU216" s="6">
        <f>IF($A216="*",IF($H216&gt;0,IF($H216&gt;=$AP$217,5,AV216),0),0)</f>
        <v>0</v>
      </c>
      <c r="AV216" s="6">
        <f>IF($A216="*",IF($H216&gt;0,IF($H216&gt;=$AP$216,7,0),0),0)</f>
        <v>0</v>
      </c>
      <c r="AW216" s="8"/>
      <c r="AX216" s="18" t="str">
        <f t="shared" ref="AX216:BM227" si="512">IF($AQ216=AX$7,MAX($AR216:$AV216),"")</f>
        <v/>
      </c>
      <c r="AY216" s="18" t="str">
        <f t="shared" si="512"/>
        <v/>
      </c>
      <c r="AZ216" s="18" t="str">
        <f t="shared" si="512"/>
        <v/>
      </c>
      <c r="BA216" s="18" t="str">
        <f t="shared" si="512"/>
        <v/>
      </c>
      <c r="BB216" s="18" t="str">
        <f t="shared" si="512"/>
        <v/>
      </c>
      <c r="BC216" s="18" t="str">
        <f t="shared" si="512"/>
        <v/>
      </c>
      <c r="BD216" s="18" t="str">
        <f t="shared" si="512"/>
        <v/>
      </c>
      <c r="BE216" s="18" t="str">
        <f t="shared" si="512"/>
        <v/>
      </c>
      <c r="BF216" s="18" t="str">
        <f t="shared" si="512"/>
        <v/>
      </c>
      <c r="BG216" s="18" t="str">
        <f t="shared" si="512"/>
        <v/>
      </c>
      <c r="BH216" s="18" t="str">
        <f t="shared" si="512"/>
        <v/>
      </c>
      <c r="BI216" s="18" t="str">
        <f t="shared" si="512"/>
        <v/>
      </c>
      <c r="BJ216" s="18" t="str">
        <f t="shared" si="512"/>
        <v/>
      </c>
      <c r="BK216" s="18" t="str">
        <f t="shared" si="512"/>
        <v/>
      </c>
      <c r="BL216" s="18" t="str">
        <f t="shared" si="512"/>
        <v/>
      </c>
      <c r="BM216" s="18" t="str">
        <f t="shared" si="512"/>
        <v/>
      </c>
      <c r="BN216" s="8"/>
      <c r="BO216" s="8"/>
      <c r="BP216" s="8"/>
      <c r="BQ216" s="8"/>
      <c r="BR216" s="8"/>
      <c r="BS216" s="8"/>
    </row>
    <row r="217" spans="1:71" hidden="1" x14ac:dyDescent="0.2">
      <c r="A217" s="8"/>
      <c r="B217" s="32"/>
      <c r="C217" s="33"/>
      <c r="D217" s="53"/>
      <c r="E217" s="34"/>
      <c r="F217" s="34"/>
      <c r="G217" s="34"/>
      <c r="H217" s="34">
        <f t="shared" si="457"/>
        <v>0</v>
      </c>
      <c r="I217" s="35">
        <f t="shared" si="511"/>
        <v>0</v>
      </c>
      <c r="J217" s="18">
        <f>IF(H217&gt;=0,LARGE($H$216:$H$227,2),0)</f>
        <v>0</v>
      </c>
      <c r="K217" s="18">
        <f>MAX(AI217:AM217)</f>
        <v>0</v>
      </c>
      <c r="L217" s="35">
        <f>MAX(AD217:AH217)</f>
        <v>0</v>
      </c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8"/>
      <c r="AD217" s="6">
        <f t="shared" ref="AD217:AD227" si="513">IF(H217&gt;0,IF(H217&gt;=$J$220,1,AE217),0)</f>
        <v>0</v>
      </c>
      <c r="AE217" s="6">
        <f t="shared" ref="AE217:AE227" si="514">IF(H217&gt;0,IF(H217&gt;=$J$219,2,AF217),0)</f>
        <v>0</v>
      </c>
      <c r="AF217" s="6">
        <f t="shared" ref="AF217:AF227" si="515">IF(H217&gt;0,IF(H217&gt;=$J$218,3,AG217),0)</f>
        <v>0</v>
      </c>
      <c r="AG217" s="6">
        <f t="shared" ref="AG217:AG227" si="516">IF(H217&gt;0,IF(H217&gt;=$J$217,5,AH217),0)</f>
        <v>0</v>
      </c>
      <c r="AH217" s="6">
        <f t="shared" ref="AH217:AH227" si="517">IF(H217&gt;0,IF(H217&gt;=$J$216,7,0),0)</f>
        <v>0</v>
      </c>
      <c r="AI217" s="6">
        <f t="shared" ref="AI217:AI227" si="518">IF(L217=7,1,AJ217)</f>
        <v>0</v>
      </c>
      <c r="AJ217" s="6">
        <f t="shared" ref="AJ217:AJ227" si="519">IF(L217=5,2,AK217)</f>
        <v>0</v>
      </c>
      <c r="AK217" s="6">
        <f t="shared" ref="AK217:AK227" si="520">IF(L217=3,3,AL217)</f>
        <v>0</v>
      </c>
      <c r="AL217" s="6">
        <f t="shared" ref="AL217:AL227" si="521">IF(L217=2,4,AM217)</f>
        <v>0</v>
      </c>
      <c r="AM217" s="6">
        <f t="shared" ref="AM217:AM227" si="522">IF(L217=1,5,0)</f>
        <v>0</v>
      </c>
      <c r="AN217" s="8"/>
      <c r="AO217" s="6" t="str">
        <f t="shared" si="333"/>
        <v/>
      </c>
      <c r="AP217" s="6">
        <f>J217</f>
        <v>0</v>
      </c>
      <c r="AQ217" s="6">
        <f>IF(H217&gt;0,LOOKUP(C217,'counts-girls'!A$1:A$16,'counts-girls'!C$1:C$16),0)</f>
        <v>0</v>
      </c>
      <c r="AR217" s="6">
        <f t="shared" ref="AR217:AR227" si="523">IF($A217="*",IF($H217&gt;0,IF($H217&gt;=$AP$220,1,AS217),0),0)</f>
        <v>0</v>
      </c>
      <c r="AS217" s="6">
        <f t="shared" ref="AS217:AS227" si="524">IF($A217="*",IF($H217&gt;0,IF($H217&gt;=$AP$219,2,AT217),0),0)</f>
        <v>0</v>
      </c>
      <c r="AT217" s="6">
        <f t="shared" ref="AT217:AT227" si="525">IF($A217="*",IF($H217&gt;0,IF($H217&gt;=$AP$218,3,AU217),0),0)</f>
        <v>0</v>
      </c>
      <c r="AU217" s="6">
        <f t="shared" ref="AU217:AU227" si="526">IF($A217="*",IF($H217&gt;0,IF($H217&gt;=$AP$217,5,AV217),0),0)</f>
        <v>0</v>
      </c>
      <c r="AV217" s="6">
        <f t="shared" ref="AV217:AV227" si="527">IF($A217="*",IF($H217&gt;0,IF($H217&gt;=$AP$216,7,0),0),0)</f>
        <v>0</v>
      </c>
      <c r="AW217" s="8"/>
      <c r="AX217" s="18" t="str">
        <f t="shared" si="512"/>
        <v/>
      </c>
      <c r="AY217" s="18" t="str">
        <f t="shared" si="512"/>
        <v/>
      </c>
      <c r="AZ217" s="18" t="str">
        <f t="shared" si="512"/>
        <v/>
      </c>
      <c r="BA217" s="18" t="str">
        <f t="shared" si="512"/>
        <v/>
      </c>
      <c r="BB217" s="18" t="str">
        <f t="shared" si="512"/>
        <v/>
      </c>
      <c r="BC217" s="18" t="str">
        <f t="shared" si="512"/>
        <v/>
      </c>
      <c r="BD217" s="18" t="str">
        <f t="shared" si="512"/>
        <v/>
      </c>
      <c r="BE217" s="18" t="str">
        <f t="shared" si="512"/>
        <v/>
      </c>
      <c r="BF217" s="18" t="str">
        <f t="shared" si="512"/>
        <v/>
      </c>
      <c r="BG217" s="18" t="str">
        <f t="shared" si="512"/>
        <v/>
      </c>
      <c r="BH217" s="18" t="str">
        <f t="shared" si="512"/>
        <v/>
      </c>
      <c r="BI217" s="18" t="str">
        <f t="shared" si="512"/>
        <v/>
      </c>
      <c r="BJ217" s="18" t="str">
        <f t="shared" si="512"/>
        <v/>
      </c>
      <c r="BK217" s="18" t="str">
        <f t="shared" si="512"/>
        <v/>
      </c>
      <c r="BL217" s="18" t="str">
        <f t="shared" si="512"/>
        <v/>
      </c>
      <c r="BM217" s="18" t="str">
        <f t="shared" si="512"/>
        <v/>
      </c>
      <c r="BN217" s="8"/>
      <c r="BO217" s="8"/>
      <c r="BP217" s="8"/>
      <c r="BQ217" s="8"/>
      <c r="BR217" s="8"/>
      <c r="BS217" s="8"/>
    </row>
    <row r="218" spans="1:71" hidden="1" x14ac:dyDescent="0.2">
      <c r="A218" s="44"/>
      <c r="B218" s="32"/>
      <c r="C218" s="33"/>
      <c r="D218" s="53"/>
      <c r="E218" s="34"/>
      <c r="F218" s="34"/>
      <c r="G218" s="34"/>
      <c r="H218" s="34">
        <f t="shared" si="457"/>
        <v>0</v>
      </c>
      <c r="I218" s="35">
        <f t="shared" si="511"/>
        <v>0</v>
      </c>
      <c r="J218" s="18">
        <f>IF(H218&gt;=0,LARGE($H$216:$H$227,3),0)</f>
        <v>0</v>
      </c>
      <c r="K218" s="18">
        <f t="shared" ref="K218:K227" si="528">MAX(AI218:AM218)</f>
        <v>0</v>
      </c>
      <c r="L218" s="35">
        <f t="shared" ref="L218:L227" si="529">MAX(AD218:AH218)</f>
        <v>0</v>
      </c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8"/>
      <c r="AD218" s="6">
        <f t="shared" si="513"/>
        <v>0</v>
      </c>
      <c r="AE218" s="6">
        <f t="shared" si="514"/>
        <v>0</v>
      </c>
      <c r="AF218" s="6">
        <f t="shared" si="515"/>
        <v>0</v>
      </c>
      <c r="AG218" s="6">
        <f t="shared" si="516"/>
        <v>0</v>
      </c>
      <c r="AH218" s="6">
        <f t="shared" si="517"/>
        <v>0</v>
      </c>
      <c r="AI218" s="6">
        <f t="shared" si="518"/>
        <v>0</v>
      </c>
      <c r="AJ218" s="6">
        <f t="shared" si="519"/>
        <v>0</v>
      </c>
      <c r="AK218" s="6">
        <f t="shared" si="520"/>
        <v>0</v>
      </c>
      <c r="AL218" s="6">
        <f t="shared" si="521"/>
        <v>0</v>
      </c>
      <c r="AM218" s="6">
        <f t="shared" si="522"/>
        <v>0</v>
      </c>
      <c r="AN218" s="8"/>
      <c r="AO218" s="6" t="str">
        <f t="shared" si="333"/>
        <v/>
      </c>
      <c r="AP218" s="6">
        <f>J218</f>
        <v>0</v>
      </c>
      <c r="AQ218" s="6">
        <f>IF(H218&gt;0,LOOKUP(C218,'counts-girls'!A$1:A$16,'counts-girls'!C$1:C$16),0)</f>
        <v>0</v>
      </c>
      <c r="AR218" s="6">
        <f t="shared" si="523"/>
        <v>0</v>
      </c>
      <c r="AS218" s="6">
        <f t="shared" si="524"/>
        <v>0</v>
      </c>
      <c r="AT218" s="6">
        <f t="shared" si="525"/>
        <v>0</v>
      </c>
      <c r="AU218" s="6">
        <f t="shared" si="526"/>
        <v>0</v>
      </c>
      <c r="AV218" s="6">
        <f t="shared" si="527"/>
        <v>0</v>
      </c>
      <c r="AW218" s="8"/>
      <c r="AX218" s="18" t="str">
        <f t="shared" si="512"/>
        <v/>
      </c>
      <c r="AY218" s="18" t="str">
        <f t="shared" si="512"/>
        <v/>
      </c>
      <c r="AZ218" s="18" t="str">
        <f t="shared" si="512"/>
        <v/>
      </c>
      <c r="BA218" s="18" t="str">
        <f t="shared" si="512"/>
        <v/>
      </c>
      <c r="BB218" s="18" t="str">
        <f t="shared" si="512"/>
        <v/>
      </c>
      <c r="BC218" s="18" t="str">
        <f t="shared" si="512"/>
        <v/>
      </c>
      <c r="BD218" s="18" t="str">
        <f t="shared" si="512"/>
        <v/>
      </c>
      <c r="BE218" s="18" t="str">
        <f t="shared" si="512"/>
        <v/>
      </c>
      <c r="BF218" s="18" t="str">
        <f t="shared" si="512"/>
        <v/>
      </c>
      <c r="BG218" s="18" t="str">
        <f t="shared" si="512"/>
        <v/>
      </c>
      <c r="BH218" s="18" t="str">
        <f t="shared" si="512"/>
        <v/>
      </c>
      <c r="BI218" s="18" t="str">
        <f t="shared" si="512"/>
        <v/>
      </c>
      <c r="BJ218" s="18" t="str">
        <f t="shared" si="512"/>
        <v/>
      </c>
      <c r="BK218" s="18" t="str">
        <f t="shared" si="512"/>
        <v/>
      </c>
      <c r="BL218" s="18" t="str">
        <f t="shared" si="512"/>
        <v/>
      </c>
      <c r="BM218" s="18" t="str">
        <f t="shared" si="512"/>
        <v/>
      </c>
      <c r="BN218" s="8"/>
      <c r="BO218" s="8"/>
      <c r="BP218" s="8"/>
      <c r="BQ218" s="8"/>
      <c r="BR218" s="8"/>
      <c r="BS218" s="8"/>
    </row>
    <row r="219" spans="1:71" hidden="1" x14ac:dyDescent="0.2">
      <c r="A219" s="8"/>
      <c r="B219" s="32"/>
      <c r="C219" s="33"/>
      <c r="D219" s="53"/>
      <c r="E219" s="34"/>
      <c r="F219" s="34"/>
      <c r="G219" s="34"/>
      <c r="H219" s="34">
        <f t="shared" si="457"/>
        <v>0</v>
      </c>
      <c r="I219" s="35">
        <f t="shared" si="511"/>
        <v>0</v>
      </c>
      <c r="J219" s="18">
        <f>IF(H219&gt;=0,LARGE($H$216:$H$227,4),0)</f>
        <v>0</v>
      </c>
      <c r="K219" s="18">
        <f t="shared" si="528"/>
        <v>0</v>
      </c>
      <c r="L219" s="35">
        <f t="shared" si="529"/>
        <v>0</v>
      </c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8"/>
      <c r="AD219" s="6">
        <f t="shared" si="513"/>
        <v>0</v>
      </c>
      <c r="AE219" s="6">
        <f t="shared" si="514"/>
        <v>0</v>
      </c>
      <c r="AF219" s="6">
        <f t="shared" si="515"/>
        <v>0</v>
      </c>
      <c r="AG219" s="6">
        <f t="shared" si="516"/>
        <v>0</v>
      </c>
      <c r="AH219" s="6">
        <f t="shared" si="517"/>
        <v>0</v>
      </c>
      <c r="AI219" s="6">
        <f t="shared" si="518"/>
        <v>0</v>
      </c>
      <c r="AJ219" s="6">
        <f t="shared" si="519"/>
        <v>0</v>
      </c>
      <c r="AK219" s="6">
        <f t="shared" si="520"/>
        <v>0</v>
      </c>
      <c r="AL219" s="6">
        <f t="shared" si="521"/>
        <v>0</v>
      </c>
      <c r="AM219" s="6">
        <f t="shared" si="522"/>
        <v>0</v>
      </c>
      <c r="AN219" s="8"/>
      <c r="AO219" s="6" t="str">
        <f t="shared" si="333"/>
        <v/>
      </c>
      <c r="AP219" s="6">
        <f>J219</f>
        <v>0</v>
      </c>
      <c r="AQ219" s="6">
        <f>IF(H219&gt;0,LOOKUP(C219,'counts-girls'!A$1:A$16,'counts-girls'!C$1:C$16),0)</f>
        <v>0</v>
      </c>
      <c r="AR219" s="6">
        <f t="shared" si="523"/>
        <v>0</v>
      </c>
      <c r="AS219" s="6">
        <f t="shared" si="524"/>
        <v>0</v>
      </c>
      <c r="AT219" s="6">
        <f t="shared" si="525"/>
        <v>0</v>
      </c>
      <c r="AU219" s="6">
        <f t="shared" si="526"/>
        <v>0</v>
      </c>
      <c r="AV219" s="6">
        <f t="shared" si="527"/>
        <v>0</v>
      </c>
      <c r="AW219" s="8"/>
      <c r="AX219" s="18" t="str">
        <f t="shared" si="512"/>
        <v/>
      </c>
      <c r="AY219" s="18" t="str">
        <f t="shared" si="512"/>
        <v/>
      </c>
      <c r="AZ219" s="18" t="str">
        <f t="shared" si="512"/>
        <v/>
      </c>
      <c r="BA219" s="18" t="str">
        <f t="shared" si="512"/>
        <v/>
      </c>
      <c r="BB219" s="18" t="str">
        <f t="shared" si="512"/>
        <v/>
      </c>
      <c r="BC219" s="18" t="str">
        <f t="shared" si="512"/>
        <v/>
      </c>
      <c r="BD219" s="18" t="str">
        <f t="shared" si="512"/>
        <v/>
      </c>
      <c r="BE219" s="18" t="str">
        <f t="shared" si="512"/>
        <v/>
      </c>
      <c r="BF219" s="18" t="str">
        <f t="shared" si="512"/>
        <v/>
      </c>
      <c r="BG219" s="18" t="str">
        <f t="shared" si="512"/>
        <v/>
      </c>
      <c r="BH219" s="18" t="str">
        <f t="shared" si="512"/>
        <v/>
      </c>
      <c r="BI219" s="18" t="str">
        <f t="shared" si="512"/>
        <v/>
      </c>
      <c r="BJ219" s="18" t="str">
        <f t="shared" si="512"/>
        <v/>
      </c>
      <c r="BK219" s="18" t="str">
        <f t="shared" si="512"/>
        <v/>
      </c>
      <c r="BL219" s="18" t="str">
        <f t="shared" si="512"/>
        <v/>
      </c>
      <c r="BM219" s="18" t="str">
        <f t="shared" si="512"/>
        <v/>
      </c>
      <c r="BN219" s="8"/>
      <c r="BO219" s="8"/>
      <c r="BP219" s="8"/>
      <c r="BQ219" s="8"/>
      <c r="BR219" s="8"/>
      <c r="BS219" s="8"/>
    </row>
    <row r="220" spans="1:71" hidden="1" x14ac:dyDescent="0.2">
      <c r="A220" s="44"/>
      <c r="B220" s="32"/>
      <c r="C220" s="33"/>
      <c r="D220" s="53"/>
      <c r="E220" s="34"/>
      <c r="F220" s="34"/>
      <c r="G220" s="34"/>
      <c r="H220" s="34">
        <f t="shared" si="457"/>
        <v>0</v>
      </c>
      <c r="I220" s="35">
        <f t="shared" si="511"/>
        <v>0</v>
      </c>
      <c r="J220" s="18">
        <f>IF(H220&gt;=0,LARGE($H$216:$H$227,5),0)</f>
        <v>0</v>
      </c>
      <c r="K220" s="18">
        <f t="shared" si="528"/>
        <v>0</v>
      </c>
      <c r="L220" s="35">
        <f t="shared" si="529"/>
        <v>0</v>
      </c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8"/>
      <c r="AD220" s="6">
        <f t="shared" si="513"/>
        <v>0</v>
      </c>
      <c r="AE220" s="6">
        <f t="shared" si="514"/>
        <v>0</v>
      </c>
      <c r="AF220" s="6">
        <f t="shared" si="515"/>
        <v>0</v>
      </c>
      <c r="AG220" s="6">
        <f t="shared" si="516"/>
        <v>0</v>
      </c>
      <c r="AH220" s="6">
        <f t="shared" si="517"/>
        <v>0</v>
      </c>
      <c r="AI220" s="6">
        <f t="shared" si="518"/>
        <v>0</v>
      </c>
      <c r="AJ220" s="6">
        <f t="shared" si="519"/>
        <v>0</v>
      </c>
      <c r="AK220" s="6">
        <f t="shared" si="520"/>
        <v>0</v>
      </c>
      <c r="AL220" s="6">
        <f t="shared" si="521"/>
        <v>0</v>
      </c>
      <c r="AM220" s="6">
        <f t="shared" si="522"/>
        <v>0</v>
      </c>
      <c r="AN220" s="8"/>
      <c r="AO220" s="6" t="str">
        <f t="shared" si="333"/>
        <v/>
      </c>
      <c r="AP220" s="6">
        <f>J220</f>
        <v>0</v>
      </c>
      <c r="AQ220" s="6">
        <f>IF(H220&gt;0,LOOKUP(C220,'counts-girls'!A$1:A$16,'counts-girls'!C$1:C$16),0)</f>
        <v>0</v>
      </c>
      <c r="AR220" s="6">
        <f t="shared" si="523"/>
        <v>0</v>
      </c>
      <c r="AS220" s="6">
        <f t="shared" si="524"/>
        <v>0</v>
      </c>
      <c r="AT220" s="6">
        <f t="shared" si="525"/>
        <v>0</v>
      </c>
      <c r="AU220" s="6">
        <f t="shared" si="526"/>
        <v>0</v>
      </c>
      <c r="AV220" s="6">
        <f t="shared" si="527"/>
        <v>0</v>
      </c>
      <c r="AW220" s="8"/>
      <c r="AX220" s="18" t="str">
        <f t="shared" si="512"/>
        <v/>
      </c>
      <c r="AY220" s="18" t="str">
        <f t="shared" si="512"/>
        <v/>
      </c>
      <c r="AZ220" s="18" t="str">
        <f t="shared" si="512"/>
        <v/>
      </c>
      <c r="BA220" s="18" t="str">
        <f t="shared" si="512"/>
        <v/>
      </c>
      <c r="BB220" s="18" t="str">
        <f t="shared" si="512"/>
        <v/>
      </c>
      <c r="BC220" s="18" t="str">
        <f t="shared" si="512"/>
        <v/>
      </c>
      <c r="BD220" s="18" t="str">
        <f t="shared" si="512"/>
        <v/>
      </c>
      <c r="BE220" s="18" t="str">
        <f t="shared" si="512"/>
        <v/>
      </c>
      <c r="BF220" s="18" t="str">
        <f t="shared" si="512"/>
        <v/>
      </c>
      <c r="BG220" s="18" t="str">
        <f t="shared" si="512"/>
        <v/>
      </c>
      <c r="BH220" s="18" t="str">
        <f t="shared" si="512"/>
        <v/>
      </c>
      <c r="BI220" s="18" t="str">
        <f t="shared" si="512"/>
        <v/>
      </c>
      <c r="BJ220" s="18" t="str">
        <f t="shared" si="512"/>
        <v/>
      </c>
      <c r="BK220" s="18" t="str">
        <f t="shared" si="512"/>
        <v/>
      </c>
      <c r="BL220" s="18" t="str">
        <f t="shared" si="512"/>
        <v/>
      </c>
      <c r="BM220" s="18" t="str">
        <f t="shared" si="512"/>
        <v/>
      </c>
      <c r="BN220" s="8"/>
      <c r="BO220" s="8"/>
      <c r="BP220" s="8"/>
      <c r="BQ220" s="8"/>
      <c r="BR220" s="8"/>
      <c r="BS220" s="8"/>
    </row>
    <row r="221" spans="1:71" hidden="1" x14ac:dyDescent="0.2">
      <c r="A221" s="8"/>
      <c r="B221" s="32"/>
      <c r="C221" s="33"/>
      <c r="D221" s="53"/>
      <c r="E221" s="34"/>
      <c r="F221" s="34"/>
      <c r="G221" s="34"/>
      <c r="H221" s="34">
        <f t="shared" si="457"/>
        <v>0</v>
      </c>
      <c r="I221" s="35">
        <f t="shared" si="511"/>
        <v>0</v>
      </c>
      <c r="J221" s="36"/>
      <c r="K221" s="18">
        <f t="shared" si="528"/>
        <v>0</v>
      </c>
      <c r="L221" s="35">
        <f t="shared" si="529"/>
        <v>0</v>
      </c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8"/>
      <c r="AD221" s="6">
        <f t="shared" si="513"/>
        <v>0</v>
      </c>
      <c r="AE221" s="6">
        <f t="shared" si="514"/>
        <v>0</v>
      </c>
      <c r="AF221" s="6">
        <f t="shared" si="515"/>
        <v>0</v>
      </c>
      <c r="AG221" s="6">
        <f t="shared" si="516"/>
        <v>0</v>
      </c>
      <c r="AH221" s="6">
        <f t="shared" si="517"/>
        <v>0</v>
      </c>
      <c r="AI221" s="6">
        <f t="shared" si="518"/>
        <v>0</v>
      </c>
      <c r="AJ221" s="6">
        <f t="shared" si="519"/>
        <v>0</v>
      </c>
      <c r="AK221" s="6">
        <f t="shared" si="520"/>
        <v>0</v>
      </c>
      <c r="AL221" s="6">
        <f t="shared" si="521"/>
        <v>0</v>
      </c>
      <c r="AM221" s="6">
        <f t="shared" si="522"/>
        <v>0</v>
      </c>
      <c r="AN221" s="8"/>
      <c r="AO221" s="6" t="str">
        <f t="shared" si="333"/>
        <v/>
      </c>
      <c r="AP221" s="8"/>
      <c r="AQ221" s="6">
        <f>IF(H221&gt;0,LOOKUP(C221,'counts-girls'!A$1:A$16,'counts-girls'!C$1:C$16),0)</f>
        <v>0</v>
      </c>
      <c r="AR221" s="6">
        <f t="shared" si="523"/>
        <v>0</v>
      </c>
      <c r="AS221" s="6">
        <f t="shared" si="524"/>
        <v>0</v>
      </c>
      <c r="AT221" s="6">
        <f t="shared" si="525"/>
        <v>0</v>
      </c>
      <c r="AU221" s="6">
        <f t="shared" si="526"/>
        <v>0</v>
      </c>
      <c r="AV221" s="6">
        <f t="shared" si="527"/>
        <v>0</v>
      </c>
      <c r="AW221" s="8"/>
      <c r="AX221" s="18" t="str">
        <f t="shared" si="512"/>
        <v/>
      </c>
      <c r="AY221" s="18" t="str">
        <f t="shared" si="512"/>
        <v/>
      </c>
      <c r="AZ221" s="18" t="str">
        <f t="shared" si="512"/>
        <v/>
      </c>
      <c r="BA221" s="18" t="str">
        <f t="shared" si="512"/>
        <v/>
      </c>
      <c r="BB221" s="18" t="str">
        <f t="shared" si="512"/>
        <v/>
      </c>
      <c r="BC221" s="18" t="str">
        <f t="shared" si="512"/>
        <v/>
      </c>
      <c r="BD221" s="18" t="str">
        <f t="shared" si="512"/>
        <v/>
      </c>
      <c r="BE221" s="18" t="str">
        <f t="shared" si="512"/>
        <v/>
      </c>
      <c r="BF221" s="18" t="str">
        <f t="shared" si="512"/>
        <v/>
      </c>
      <c r="BG221" s="18" t="str">
        <f t="shared" si="512"/>
        <v/>
      </c>
      <c r="BH221" s="18" t="str">
        <f t="shared" si="512"/>
        <v/>
      </c>
      <c r="BI221" s="18" t="str">
        <f t="shared" si="512"/>
        <v/>
      </c>
      <c r="BJ221" s="18" t="str">
        <f t="shared" si="512"/>
        <v/>
      </c>
      <c r="BK221" s="18" t="str">
        <f t="shared" si="512"/>
        <v/>
      </c>
      <c r="BL221" s="18" t="str">
        <f t="shared" si="512"/>
        <v/>
      </c>
      <c r="BM221" s="18" t="str">
        <f t="shared" si="512"/>
        <v/>
      </c>
      <c r="BN221" s="8"/>
      <c r="BO221" s="8"/>
      <c r="BP221" s="8"/>
      <c r="BQ221" s="8"/>
      <c r="BR221" s="8"/>
      <c r="BS221" s="8"/>
    </row>
    <row r="222" spans="1:71" hidden="1" x14ac:dyDescent="0.2">
      <c r="A222" s="8"/>
      <c r="B222" s="32"/>
      <c r="C222" s="33"/>
      <c r="D222" s="53"/>
      <c r="E222" s="34"/>
      <c r="F222" s="34"/>
      <c r="G222" s="34"/>
      <c r="H222" s="34">
        <f t="shared" si="457"/>
        <v>0</v>
      </c>
      <c r="I222" s="35">
        <f t="shared" si="511"/>
        <v>0</v>
      </c>
      <c r="J222" s="36"/>
      <c r="K222" s="18">
        <f t="shared" si="528"/>
        <v>0</v>
      </c>
      <c r="L222" s="35">
        <f t="shared" si="529"/>
        <v>0</v>
      </c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8"/>
      <c r="AD222" s="6">
        <f t="shared" si="513"/>
        <v>0</v>
      </c>
      <c r="AE222" s="6">
        <f t="shared" si="514"/>
        <v>0</v>
      </c>
      <c r="AF222" s="6">
        <f t="shared" si="515"/>
        <v>0</v>
      </c>
      <c r="AG222" s="6">
        <f t="shared" si="516"/>
        <v>0</v>
      </c>
      <c r="AH222" s="6">
        <f t="shared" si="517"/>
        <v>0</v>
      </c>
      <c r="AI222" s="6">
        <f t="shared" si="518"/>
        <v>0</v>
      </c>
      <c r="AJ222" s="6">
        <f t="shared" si="519"/>
        <v>0</v>
      </c>
      <c r="AK222" s="6">
        <f t="shared" si="520"/>
        <v>0</v>
      </c>
      <c r="AL222" s="6">
        <f t="shared" si="521"/>
        <v>0</v>
      </c>
      <c r="AM222" s="6">
        <f t="shared" si="522"/>
        <v>0</v>
      </c>
      <c r="AN222" s="8"/>
      <c r="AO222" s="8"/>
      <c r="AP222" s="8"/>
      <c r="AQ222" s="6">
        <f>IF(H222&gt;0,LOOKUP(C222,'counts-girls'!A$1:A$16,'counts-girls'!C$1:C$16),0)</f>
        <v>0</v>
      </c>
      <c r="AR222" s="6">
        <f t="shared" si="523"/>
        <v>0</v>
      </c>
      <c r="AS222" s="6">
        <f t="shared" si="524"/>
        <v>0</v>
      </c>
      <c r="AT222" s="6">
        <f t="shared" si="525"/>
        <v>0</v>
      </c>
      <c r="AU222" s="6">
        <f t="shared" si="526"/>
        <v>0</v>
      </c>
      <c r="AV222" s="6">
        <f t="shared" si="527"/>
        <v>0</v>
      </c>
      <c r="AW222" s="8"/>
      <c r="AX222" s="18" t="str">
        <f t="shared" si="512"/>
        <v/>
      </c>
      <c r="AY222" s="18" t="str">
        <f t="shared" si="512"/>
        <v/>
      </c>
      <c r="AZ222" s="18" t="str">
        <f t="shared" si="512"/>
        <v/>
      </c>
      <c r="BA222" s="18" t="str">
        <f t="shared" si="512"/>
        <v/>
      </c>
      <c r="BB222" s="18" t="str">
        <f t="shared" si="512"/>
        <v/>
      </c>
      <c r="BC222" s="18" t="str">
        <f t="shared" si="512"/>
        <v/>
      </c>
      <c r="BD222" s="18" t="str">
        <f t="shared" si="512"/>
        <v/>
      </c>
      <c r="BE222" s="18" t="str">
        <f t="shared" si="512"/>
        <v/>
      </c>
      <c r="BF222" s="18" t="str">
        <f t="shared" si="512"/>
        <v/>
      </c>
      <c r="BG222" s="18" t="str">
        <f t="shared" si="512"/>
        <v/>
      </c>
      <c r="BH222" s="18" t="str">
        <f t="shared" si="512"/>
        <v/>
      </c>
      <c r="BI222" s="18" t="str">
        <f t="shared" si="512"/>
        <v/>
      </c>
      <c r="BJ222" s="18" t="str">
        <f t="shared" si="512"/>
        <v/>
      </c>
      <c r="BK222" s="18" t="str">
        <f t="shared" si="512"/>
        <v/>
      </c>
      <c r="BL222" s="18" t="str">
        <f t="shared" si="512"/>
        <v/>
      </c>
      <c r="BM222" s="18" t="str">
        <f t="shared" si="512"/>
        <v/>
      </c>
      <c r="BN222" s="8"/>
      <c r="BO222" s="8"/>
      <c r="BP222" s="8"/>
      <c r="BQ222" s="8"/>
      <c r="BR222" s="8"/>
      <c r="BS222" s="8"/>
    </row>
    <row r="223" spans="1:71" hidden="1" x14ac:dyDescent="0.2">
      <c r="A223" s="44"/>
      <c r="B223" s="32"/>
      <c r="C223" s="33"/>
      <c r="D223" s="53"/>
      <c r="E223" s="34"/>
      <c r="F223" s="34"/>
      <c r="G223" s="34"/>
      <c r="H223" s="34">
        <f t="shared" si="457"/>
        <v>0</v>
      </c>
      <c r="I223" s="35">
        <f t="shared" si="511"/>
        <v>0</v>
      </c>
      <c r="J223" s="36"/>
      <c r="K223" s="18">
        <f t="shared" si="528"/>
        <v>0</v>
      </c>
      <c r="L223" s="35">
        <f t="shared" si="529"/>
        <v>0</v>
      </c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8"/>
      <c r="AD223" s="6">
        <f t="shared" si="513"/>
        <v>0</v>
      </c>
      <c r="AE223" s="6">
        <f t="shared" si="514"/>
        <v>0</v>
      </c>
      <c r="AF223" s="6">
        <f t="shared" si="515"/>
        <v>0</v>
      </c>
      <c r="AG223" s="6">
        <f t="shared" si="516"/>
        <v>0</v>
      </c>
      <c r="AH223" s="6">
        <f t="shared" si="517"/>
        <v>0</v>
      </c>
      <c r="AI223" s="6">
        <f t="shared" si="518"/>
        <v>0</v>
      </c>
      <c r="AJ223" s="6">
        <f t="shared" si="519"/>
        <v>0</v>
      </c>
      <c r="AK223" s="6">
        <f t="shared" si="520"/>
        <v>0</v>
      </c>
      <c r="AL223" s="6">
        <f t="shared" si="521"/>
        <v>0</v>
      </c>
      <c r="AM223" s="6">
        <f t="shared" si="522"/>
        <v>0</v>
      </c>
      <c r="AN223" s="8"/>
      <c r="AO223" s="8"/>
      <c r="AP223" s="8"/>
      <c r="AQ223" s="6">
        <f>IF(H223&gt;0,LOOKUP(C223,'counts-girls'!A$1:A$16,'counts-girls'!C$1:C$16),0)</f>
        <v>0</v>
      </c>
      <c r="AR223" s="6">
        <f t="shared" si="523"/>
        <v>0</v>
      </c>
      <c r="AS223" s="6">
        <f t="shared" si="524"/>
        <v>0</v>
      </c>
      <c r="AT223" s="6">
        <f t="shared" si="525"/>
        <v>0</v>
      </c>
      <c r="AU223" s="6">
        <f t="shared" si="526"/>
        <v>0</v>
      </c>
      <c r="AV223" s="6">
        <f t="shared" si="527"/>
        <v>0</v>
      </c>
      <c r="AW223" s="8"/>
      <c r="AX223" s="18" t="str">
        <f t="shared" si="512"/>
        <v/>
      </c>
      <c r="AY223" s="18" t="str">
        <f t="shared" si="512"/>
        <v/>
      </c>
      <c r="AZ223" s="18" t="str">
        <f t="shared" si="512"/>
        <v/>
      </c>
      <c r="BA223" s="18" t="str">
        <f t="shared" si="512"/>
        <v/>
      </c>
      <c r="BB223" s="18" t="str">
        <f t="shared" si="512"/>
        <v/>
      </c>
      <c r="BC223" s="18" t="str">
        <f t="shared" si="512"/>
        <v/>
      </c>
      <c r="BD223" s="18" t="str">
        <f t="shared" si="512"/>
        <v/>
      </c>
      <c r="BE223" s="18" t="str">
        <f t="shared" si="512"/>
        <v/>
      </c>
      <c r="BF223" s="18" t="str">
        <f t="shared" si="512"/>
        <v/>
      </c>
      <c r="BG223" s="18" t="str">
        <f t="shared" si="512"/>
        <v/>
      </c>
      <c r="BH223" s="18" t="str">
        <f t="shared" si="512"/>
        <v/>
      </c>
      <c r="BI223" s="18" t="str">
        <f t="shared" si="512"/>
        <v/>
      </c>
      <c r="BJ223" s="18" t="str">
        <f t="shared" si="512"/>
        <v/>
      </c>
      <c r="BK223" s="18" t="str">
        <f t="shared" si="512"/>
        <v/>
      </c>
      <c r="BL223" s="18" t="str">
        <f t="shared" si="512"/>
        <v/>
      </c>
      <c r="BM223" s="18" t="str">
        <f t="shared" si="512"/>
        <v/>
      </c>
      <c r="BN223" s="8"/>
      <c r="BO223" s="8"/>
      <c r="BP223" s="8"/>
      <c r="BQ223" s="8"/>
      <c r="BR223" s="8"/>
      <c r="BS223" s="8"/>
    </row>
    <row r="224" spans="1:71" hidden="1" x14ac:dyDescent="0.2">
      <c r="A224" s="8"/>
      <c r="B224" s="32"/>
      <c r="C224" s="33"/>
      <c r="D224" s="53"/>
      <c r="E224" s="34"/>
      <c r="F224" s="34"/>
      <c r="G224" s="34"/>
      <c r="H224" s="34">
        <f t="shared" ref="H224:H227" si="530">SUM(E224:G224)</f>
        <v>0</v>
      </c>
      <c r="I224" s="35">
        <f t="shared" si="511"/>
        <v>0</v>
      </c>
      <c r="J224" s="36"/>
      <c r="K224" s="18">
        <f t="shared" si="528"/>
        <v>0</v>
      </c>
      <c r="L224" s="35">
        <f t="shared" si="529"/>
        <v>0</v>
      </c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8"/>
      <c r="AD224" s="6">
        <f t="shared" si="513"/>
        <v>0</v>
      </c>
      <c r="AE224" s="6">
        <f t="shared" si="514"/>
        <v>0</v>
      </c>
      <c r="AF224" s="6">
        <f t="shared" si="515"/>
        <v>0</v>
      </c>
      <c r="AG224" s="6">
        <f t="shared" si="516"/>
        <v>0</v>
      </c>
      <c r="AH224" s="6">
        <f t="shared" si="517"/>
        <v>0</v>
      </c>
      <c r="AI224" s="6">
        <f t="shared" si="518"/>
        <v>0</v>
      </c>
      <c r="AJ224" s="6">
        <f t="shared" si="519"/>
        <v>0</v>
      </c>
      <c r="AK224" s="6">
        <f t="shared" si="520"/>
        <v>0</v>
      </c>
      <c r="AL224" s="6">
        <f t="shared" si="521"/>
        <v>0</v>
      </c>
      <c r="AM224" s="6">
        <f t="shared" si="522"/>
        <v>0</v>
      </c>
      <c r="AN224" s="8"/>
      <c r="AO224" s="8"/>
      <c r="AP224" s="8"/>
      <c r="AQ224" s="6">
        <f>IF(H224&gt;0,LOOKUP(C224,'counts-girls'!A$1:A$16,'counts-girls'!C$1:C$16),0)</f>
        <v>0</v>
      </c>
      <c r="AR224" s="6">
        <f t="shared" si="523"/>
        <v>0</v>
      </c>
      <c r="AS224" s="6">
        <f t="shared" si="524"/>
        <v>0</v>
      </c>
      <c r="AT224" s="6">
        <f t="shared" si="525"/>
        <v>0</v>
      </c>
      <c r="AU224" s="6">
        <f t="shared" si="526"/>
        <v>0</v>
      </c>
      <c r="AV224" s="6">
        <f t="shared" si="527"/>
        <v>0</v>
      </c>
      <c r="AW224" s="8"/>
      <c r="AX224" s="18" t="str">
        <f t="shared" si="512"/>
        <v/>
      </c>
      <c r="AY224" s="18" t="str">
        <f t="shared" si="512"/>
        <v/>
      </c>
      <c r="AZ224" s="18" t="str">
        <f t="shared" si="512"/>
        <v/>
      </c>
      <c r="BA224" s="18" t="str">
        <f t="shared" si="512"/>
        <v/>
      </c>
      <c r="BB224" s="18" t="str">
        <f t="shared" si="512"/>
        <v/>
      </c>
      <c r="BC224" s="18" t="str">
        <f t="shared" si="512"/>
        <v/>
      </c>
      <c r="BD224" s="18" t="str">
        <f t="shared" si="512"/>
        <v/>
      </c>
      <c r="BE224" s="18" t="str">
        <f t="shared" si="512"/>
        <v/>
      </c>
      <c r="BF224" s="18" t="str">
        <f t="shared" si="512"/>
        <v/>
      </c>
      <c r="BG224" s="18" t="str">
        <f t="shared" si="512"/>
        <v/>
      </c>
      <c r="BH224" s="18" t="str">
        <f t="shared" si="512"/>
        <v/>
      </c>
      <c r="BI224" s="18" t="str">
        <f t="shared" si="512"/>
        <v/>
      </c>
      <c r="BJ224" s="18" t="str">
        <f t="shared" si="512"/>
        <v/>
      </c>
      <c r="BK224" s="18" t="str">
        <f t="shared" si="512"/>
        <v/>
      </c>
      <c r="BL224" s="18" t="str">
        <f t="shared" si="512"/>
        <v/>
      </c>
      <c r="BM224" s="18" t="str">
        <f t="shared" si="512"/>
        <v/>
      </c>
      <c r="BN224" s="8"/>
      <c r="BO224" s="8"/>
      <c r="BP224" s="8"/>
      <c r="BQ224" s="8"/>
      <c r="BR224" s="8"/>
      <c r="BS224" s="8"/>
    </row>
    <row r="225" spans="1:71" hidden="1" x14ac:dyDescent="0.2">
      <c r="A225" s="8"/>
      <c r="B225" s="32"/>
      <c r="C225" s="33"/>
      <c r="D225" s="53"/>
      <c r="E225" s="34"/>
      <c r="F225" s="34"/>
      <c r="G225" s="34"/>
      <c r="H225" s="34">
        <f t="shared" si="530"/>
        <v>0</v>
      </c>
      <c r="I225" s="35">
        <f t="shared" si="511"/>
        <v>0</v>
      </c>
      <c r="J225" s="36"/>
      <c r="K225" s="18">
        <f t="shared" si="528"/>
        <v>0</v>
      </c>
      <c r="L225" s="35">
        <f t="shared" si="529"/>
        <v>0</v>
      </c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8"/>
      <c r="AD225" s="6">
        <f t="shared" si="513"/>
        <v>0</v>
      </c>
      <c r="AE225" s="6">
        <f t="shared" si="514"/>
        <v>0</v>
      </c>
      <c r="AF225" s="6">
        <f t="shared" si="515"/>
        <v>0</v>
      </c>
      <c r="AG225" s="6">
        <f t="shared" si="516"/>
        <v>0</v>
      </c>
      <c r="AH225" s="6">
        <f t="shared" si="517"/>
        <v>0</v>
      </c>
      <c r="AI225" s="6">
        <f t="shared" si="518"/>
        <v>0</v>
      </c>
      <c r="AJ225" s="6">
        <f t="shared" si="519"/>
        <v>0</v>
      </c>
      <c r="AK225" s="6">
        <f t="shared" si="520"/>
        <v>0</v>
      </c>
      <c r="AL225" s="6">
        <f t="shared" si="521"/>
        <v>0</v>
      </c>
      <c r="AM225" s="6">
        <f t="shared" si="522"/>
        <v>0</v>
      </c>
      <c r="AN225" s="8"/>
      <c r="AO225" s="8"/>
      <c r="AP225" s="8"/>
      <c r="AQ225" s="6">
        <f>IF(H225&gt;0,LOOKUP(C225,'counts-girls'!A$1:A$16,'counts-girls'!C$1:C$16),0)</f>
        <v>0</v>
      </c>
      <c r="AR225" s="6">
        <f t="shared" si="523"/>
        <v>0</v>
      </c>
      <c r="AS225" s="6">
        <f t="shared" si="524"/>
        <v>0</v>
      </c>
      <c r="AT225" s="6">
        <f t="shared" si="525"/>
        <v>0</v>
      </c>
      <c r="AU225" s="6">
        <f t="shared" si="526"/>
        <v>0</v>
      </c>
      <c r="AV225" s="6">
        <f t="shared" si="527"/>
        <v>0</v>
      </c>
      <c r="AW225" s="8"/>
      <c r="AX225" s="18" t="str">
        <f t="shared" si="512"/>
        <v/>
      </c>
      <c r="AY225" s="18" t="str">
        <f t="shared" si="512"/>
        <v/>
      </c>
      <c r="AZ225" s="18" t="str">
        <f t="shared" si="512"/>
        <v/>
      </c>
      <c r="BA225" s="18" t="str">
        <f t="shared" si="512"/>
        <v/>
      </c>
      <c r="BB225" s="18" t="str">
        <f t="shared" si="512"/>
        <v/>
      </c>
      <c r="BC225" s="18" t="str">
        <f t="shared" si="512"/>
        <v/>
      </c>
      <c r="BD225" s="18" t="str">
        <f t="shared" si="512"/>
        <v/>
      </c>
      <c r="BE225" s="18" t="str">
        <f t="shared" si="512"/>
        <v/>
      </c>
      <c r="BF225" s="18" t="str">
        <f t="shared" si="512"/>
        <v/>
      </c>
      <c r="BG225" s="18" t="str">
        <f t="shared" si="512"/>
        <v/>
      </c>
      <c r="BH225" s="18" t="str">
        <f t="shared" si="512"/>
        <v/>
      </c>
      <c r="BI225" s="18" t="str">
        <f t="shared" si="512"/>
        <v/>
      </c>
      <c r="BJ225" s="18" t="str">
        <f t="shared" si="512"/>
        <v/>
      </c>
      <c r="BK225" s="18" t="str">
        <f t="shared" si="512"/>
        <v/>
      </c>
      <c r="BL225" s="18" t="str">
        <f t="shared" si="512"/>
        <v/>
      </c>
      <c r="BM225" s="18" t="str">
        <f t="shared" si="512"/>
        <v/>
      </c>
      <c r="BN225" s="8"/>
      <c r="BO225" s="8"/>
      <c r="BP225" s="8"/>
      <c r="BQ225" s="8"/>
      <c r="BR225" s="8"/>
      <c r="BS225" s="8"/>
    </row>
    <row r="226" spans="1:71" hidden="1" x14ac:dyDescent="0.2">
      <c r="A226" s="8"/>
      <c r="B226" s="32"/>
      <c r="C226" s="33"/>
      <c r="D226" s="53"/>
      <c r="E226" s="34"/>
      <c r="F226" s="34"/>
      <c r="G226" s="34"/>
      <c r="H226" s="34">
        <f t="shared" si="530"/>
        <v>0</v>
      </c>
      <c r="I226" s="35">
        <f t="shared" si="511"/>
        <v>0</v>
      </c>
      <c r="J226" s="36"/>
      <c r="K226" s="18">
        <f t="shared" si="528"/>
        <v>0</v>
      </c>
      <c r="L226" s="35">
        <f t="shared" si="529"/>
        <v>0</v>
      </c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8"/>
      <c r="AD226" s="6">
        <f t="shared" si="513"/>
        <v>0</v>
      </c>
      <c r="AE226" s="6">
        <f t="shared" si="514"/>
        <v>0</v>
      </c>
      <c r="AF226" s="6">
        <f t="shared" si="515"/>
        <v>0</v>
      </c>
      <c r="AG226" s="6">
        <f t="shared" si="516"/>
        <v>0</v>
      </c>
      <c r="AH226" s="6">
        <f t="shared" si="517"/>
        <v>0</v>
      </c>
      <c r="AI226" s="6">
        <f t="shared" si="518"/>
        <v>0</v>
      </c>
      <c r="AJ226" s="6">
        <f t="shared" si="519"/>
        <v>0</v>
      </c>
      <c r="AK226" s="6">
        <f t="shared" si="520"/>
        <v>0</v>
      </c>
      <c r="AL226" s="6">
        <f t="shared" si="521"/>
        <v>0</v>
      </c>
      <c r="AM226" s="6">
        <f t="shared" si="522"/>
        <v>0</v>
      </c>
      <c r="AN226" s="8"/>
      <c r="AO226" s="8"/>
      <c r="AP226" s="8"/>
      <c r="AQ226" s="6">
        <f>IF(H226&gt;0,LOOKUP(C226,'counts-girls'!A$1:A$16,'counts-girls'!C$1:C$16),0)</f>
        <v>0</v>
      </c>
      <c r="AR226" s="6">
        <f t="shared" si="523"/>
        <v>0</v>
      </c>
      <c r="AS226" s="6">
        <f t="shared" si="524"/>
        <v>0</v>
      </c>
      <c r="AT226" s="6">
        <f t="shared" si="525"/>
        <v>0</v>
      </c>
      <c r="AU226" s="6">
        <f t="shared" si="526"/>
        <v>0</v>
      </c>
      <c r="AV226" s="6">
        <f t="shared" si="527"/>
        <v>0</v>
      </c>
      <c r="AW226" s="8"/>
      <c r="AX226" s="18" t="str">
        <f t="shared" si="512"/>
        <v/>
      </c>
      <c r="AY226" s="18" t="str">
        <f t="shared" si="512"/>
        <v/>
      </c>
      <c r="AZ226" s="18" t="str">
        <f t="shared" si="512"/>
        <v/>
      </c>
      <c r="BA226" s="18" t="str">
        <f t="shared" si="512"/>
        <v/>
      </c>
      <c r="BB226" s="18" t="str">
        <f t="shared" si="512"/>
        <v/>
      </c>
      <c r="BC226" s="18" t="str">
        <f t="shared" si="512"/>
        <v/>
      </c>
      <c r="BD226" s="18" t="str">
        <f t="shared" si="512"/>
        <v/>
      </c>
      <c r="BE226" s="18" t="str">
        <f t="shared" si="512"/>
        <v/>
      </c>
      <c r="BF226" s="18" t="str">
        <f t="shared" si="512"/>
        <v/>
      </c>
      <c r="BG226" s="18" t="str">
        <f t="shared" si="512"/>
        <v/>
      </c>
      <c r="BH226" s="18" t="str">
        <f t="shared" si="512"/>
        <v/>
      </c>
      <c r="BI226" s="18" t="str">
        <f t="shared" si="512"/>
        <v/>
      </c>
      <c r="BJ226" s="18" t="str">
        <f t="shared" si="512"/>
        <v/>
      </c>
      <c r="BK226" s="18" t="str">
        <f t="shared" si="512"/>
        <v/>
      </c>
      <c r="BL226" s="18" t="str">
        <f t="shared" si="512"/>
        <v/>
      </c>
      <c r="BM226" s="18" t="str">
        <f t="shared" si="512"/>
        <v/>
      </c>
      <c r="BN226" s="8"/>
      <c r="BO226" s="8"/>
      <c r="BP226" s="8"/>
      <c r="BQ226" s="8"/>
      <c r="BR226" s="8"/>
      <c r="BS226" s="8"/>
    </row>
    <row r="227" spans="1:71" hidden="1" x14ac:dyDescent="0.2">
      <c r="A227" s="8"/>
      <c r="B227" s="32"/>
      <c r="C227" s="45"/>
      <c r="D227" s="53"/>
      <c r="E227" s="34"/>
      <c r="F227" s="34"/>
      <c r="G227" s="34"/>
      <c r="H227" s="34">
        <f t="shared" si="530"/>
        <v>0</v>
      </c>
      <c r="I227" s="35">
        <f t="shared" si="511"/>
        <v>0</v>
      </c>
      <c r="J227" s="36"/>
      <c r="K227" s="18">
        <f t="shared" si="528"/>
        <v>0</v>
      </c>
      <c r="L227" s="35">
        <f t="shared" si="529"/>
        <v>0</v>
      </c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8"/>
      <c r="AD227" s="6">
        <f t="shared" si="513"/>
        <v>0</v>
      </c>
      <c r="AE227" s="6">
        <f t="shared" si="514"/>
        <v>0</v>
      </c>
      <c r="AF227" s="6">
        <f t="shared" si="515"/>
        <v>0</v>
      </c>
      <c r="AG227" s="6">
        <f t="shared" si="516"/>
        <v>0</v>
      </c>
      <c r="AH227" s="6">
        <f t="shared" si="517"/>
        <v>0</v>
      </c>
      <c r="AI227" s="6">
        <f t="shared" si="518"/>
        <v>0</v>
      </c>
      <c r="AJ227" s="6">
        <f t="shared" si="519"/>
        <v>0</v>
      </c>
      <c r="AK227" s="6">
        <f t="shared" si="520"/>
        <v>0</v>
      </c>
      <c r="AL227" s="6">
        <f t="shared" si="521"/>
        <v>0</v>
      </c>
      <c r="AM227" s="6">
        <f t="shared" si="522"/>
        <v>0</v>
      </c>
      <c r="AN227" s="8"/>
      <c r="AO227" s="8"/>
      <c r="AP227" s="8"/>
      <c r="AQ227" s="6">
        <f>IF(H227&gt;0,LOOKUP(C227,'counts-girls'!A$1:A$16,'counts-girls'!C$1:C$16),0)</f>
        <v>0</v>
      </c>
      <c r="AR227" s="6">
        <f t="shared" si="523"/>
        <v>0</v>
      </c>
      <c r="AS227" s="6">
        <f t="shared" si="524"/>
        <v>0</v>
      </c>
      <c r="AT227" s="6">
        <f t="shared" si="525"/>
        <v>0</v>
      </c>
      <c r="AU227" s="6">
        <f t="shared" si="526"/>
        <v>0</v>
      </c>
      <c r="AV227" s="6">
        <f t="shared" si="527"/>
        <v>0</v>
      </c>
      <c r="AW227" s="8"/>
      <c r="AX227" s="18" t="str">
        <f t="shared" si="512"/>
        <v/>
      </c>
      <c r="AY227" s="18" t="str">
        <f t="shared" si="512"/>
        <v/>
      </c>
      <c r="AZ227" s="18" t="str">
        <f t="shared" si="512"/>
        <v/>
      </c>
      <c r="BA227" s="18" t="str">
        <f t="shared" si="512"/>
        <v/>
      </c>
      <c r="BB227" s="18" t="str">
        <f t="shared" si="512"/>
        <v/>
      </c>
      <c r="BC227" s="18" t="str">
        <f t="shared" si="512"/>
        <v/>
      </c>
      <c r="BD227" s="18" t="str">
        <f t="shared" si="512"/>
        <v/>
      </c>
      <c r="BE227" s="18" t="str">
        <f t="shared" si="512"/>
        <v/>
      </c>
      <c r="BF227" s="18" t="str">
        <f t="shared" si="512"/>
        <v/>
      </c>
      <c r="BG227" s="18" t="str">
        <f t="shared" si="512"/>
        <v/>
      </c>
      <c r="BH227" s="18" t="str">
        <f t="shared" si="512"/>
        <v/>
      </c>
      <c r="BI227" s="18" t="str">
        <f t="shared" si="512"/>
        <v/>
      </c>
      <c r="BJ227" s="18" t="str">
        <f t="shared" si="512"/>
        <v/>
      </c>
      <c r="BK227" s="18" t="str">
        <f t="shared" si="512"/>
        <v/>
      </c>
      <c r="BL227" s="18" t="str">
        <f t="shared" si="512"/>
        <v/>
      </c>
      <c r="BM227" s="18" t="str">
        <f t="shared" si="512"/>
        <v/>
      </c>
      <c r="BN227" s="8"/>
      <c r="BO227" s="8"/>
      <c r="BP227" s="8"/>
      <c r="BQ227" s="8"/>
      <c r="BR227" s="8"/>
      <c r="BS227" s="8"/>
    </row>
    <row r="228" spans="1:71" x14ac:dyDescent="0.2">
      <c r="A228" s="8"/>
      <c r="B228" s="8"/>
      <c r="C228" s="46"/>
      <c r="D228" s="57"/>
      <c r="E228" s="36"/>
      <c r="F228" s="36"/>
      <c r="G228" s="36"/>
      <c r="H228" s="7"/>
      <c r="I228" s="7"/>
      <c r="J228" s="36"/>
      <c r="K228" s="7"/>
      <c r="L228" s="7"/>
      <c r="M228" s="69"/>
      <c r="N228" s="69"/>
      <c r="O228" s="69"/>
      <c r="P228" s="69"/>
      <c r="Q228" s="69"/>
      <c r="R228" s="69"/>
      <c r="S228" s="69"/>
      <c r="T228" s="69"/>
      <c r="U228" s="69"/>
      <c r="V228" s="7"/>
      <c r="W228" s="7"/>
      <c r="X228" s="7"/>
      <c r="Y228" s="7"/>
      <c r="Z228" s="68"/>
      <c r="AA228" s="47"/>
      <c r="AB228" s="48"/>
      <c r="AC228" s="8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</row>
    <row r="229" spans="1:71" x14ac:dyDescent="0.2"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71" x14ac:dyDescent="0.2">
      <c r="C230" s="1" t="s">
        <v>29</v>
      </c>
      <c r="E230" s="1" t="s">
        <v>29</v>
      </c>
    </row>
    <row r="231" spans="1:71" x14ac:dyDescent="0.2">
      <c r="C231" s="1" t="s">
        <v>31</v>
      </c>
      <c r="E231" s="1" t="s">
        <v>31</v>
      </c>
    </row>
    <row r="232" spans="1:71" x14ac:dyDescent="0.2">
      <c r="B232">
        <v>0</v>
      </c>
      <c r="C232" s="1">
        <v>1.1756</v>
      </c>
      <c r="E232" s="1">
        <v>1.1756</v>
      </c>
    </row>
    <row r="233" spans="1:71" x14ac:dyDescent="0.2">
      <c r="B233">
        <v>91</v>
      </c>
      <c r="C233" s="1">
        <v>1.1645000000000001</v>
      </c>
      <c r="E233" s="1">
        <v>1.1645000000000001</v>
      </c>
    </row>
    <row r="234" spans="1:71" x14ac:dyDescent="0.2">
      <c r="B234">
        <f t="shared" ref="B234:B296" si="531">B233+1</f>
        <v>92</v>
      </c>
      <c r="C234" s="1">
        <v>1.1556999999999999</v>
      </c>
      <c r="E234" s="1">
        <v>1.1556999999999999</v>
      </c>
    </row>
    <row r="235" spans="1:71" x14ac:dyDescent="0.2">
      <c r="B235">
        <f t="shared" si="531"/>
        <v>93</v>
      </c>
      <c r="C235" s="1">
        <v>1.145</v>
      </c>
      <c r="E235" s="1">
        <v>1.145</v>
      </c>
    </row>
    <row r="236" spans="1:71" x14ac:dyDescent="0.2">
      <c r="B236">
        <f t="shared" si="531"/>
        <v>94</v>
      </c>
      <c r="C236" s="1">
        <v>1.1365000000000001</v>
      </c>
      <c r="E236" s="1">
        <v>1.1365000000000001</v>
      </c>
    </row>
    <row r="237" spans="1:71" x14ac:dyDescent="0.2">
      <c r="B237">
        <f t="shared" si="531"/>
        <v>95</v>
      </c>
      <c r="C237" s="1">
        <v>1.1261000000000001</v>
      </c>
      <c r="E237" s="1">
        <v>1.1261000000000001</v>
      </c>
    </row>
    <row r="238" spans="1:71" x14ac:dyDescent="0.2">
      <c r="B238">
        <f t="shared" si="531"/>
        <v>96</v>
      </c>
      <c r="C238" s="1">
        <v>1.1180000000000001</v>
      </c>
      <c r="E238" s="1">
        <v>1.1180000000000001</v>
      </c>
    </row>
    <row r="239" spans="1:71" x14ac:dyDescent="0.2">
      <c r="B239">
        <f t="shared" si="531"/>
        <v>97</v>
      </c>
      <c r="C239" s="1">
        <v>1.1079000000000001</v>
      </c>
      <c r="E239" s="1">
        <v>1.1079000000000001</v>
      </c>
    </row>
    <row r="240" spans="1:71" x14ac:dyDescent="0.2">
      <c r="B240">
        <f t="shared" si="531"/>
        <v>98</v>
      </c>
      <c r="C240" s="1">
        <v>1.0980000000000001</v>
      </c>
      <c r="E240" s="1">
        <v>1.0980000000000001</v>
      </c>
    </row>
    <row r="241" spans="2:5" x14ac:dyDescent="0.2">
      <c r="B241">
        <f t="shared" si="531"/>
        <v>99</v>
      </c>
      <c r="C241" s="1">
        <v>1.0903</v>
      </c>
      <c r="E241" s="1">
        <v>1.0903</v>
      </c>
    </row>
    <row r="242" spans="2:5" x14ac:dyDescent="0.2">
      <c r="B242">
        <f t="shared" si="531"/>
        <v>100</v>
      </c>
      <c r="C242" s="1">
        <v>1.0807</v>
      </c>
      <c r="E242" s="1">
        <v>1.0807</v>
      </c>
    </row>
    <row r="243" spans="2:5" x14ac:dyDescent="0.2">
      <c r="B243">
        <f t="shared" si="531"/>
        <v>101</v>
      </c>
      <c r="C243" s="1">
        <v>1.0731999999999999</v>
      </c>
      <c r="E243" s="1">
        <v>1.0731999999999999</v>
      </c>
    </row>
    <row r="244" spans="2:5" x14ac:dyDescent="0.2">
      <c r="B244">
        <f t="shared" si="531"/>
        <v>102</v>
      </c>
      <c r="C244" s="1">
        <v>1.0657000000000001</v>
      </c>
      <c r="E244" s="1">
        <v>1.0657000000000001</v>
      </c>
    </row>
    <row r="245" spans="2:5" x14ac:dyDescent="0.2">
      <c r="B245">
        <f t="shared" si="531"/>
        <v>103</v>
      </c>
      <c r="C245" s="1">
        <v>1.0566</v>
      </c>
      <c r="E245" s="1">
        <v>1.0566</v>
      </c>
    </row>
    <row r="246" spans="2:5" x14ac:dyDescent="0.2">
      <c r="B246">
        <f t="shared" si="531"/>
        <v>104</v>
      </c>
      <c r="C246" s="1">
        <v>1.0494000000000001</v>
      </c>
      <c r="E246" s="1">
        <v>1.0494000000000001</v>
      </c>
    </row>
    <row r="247" spans="2:5" x14ac:dyDescent="0.2">
      <c r="B247">
        <f t="shared" si="531"/>
        <v>105</v>
      </c>
      <c r="C247" s="1">
        <v>1.0405</v>
      </c>
      <c r="E247" s="1">
        <v>1.0405</v>
      </c>
    </row>
    <row r="248" spans="2:5" x14ac:dyDescent="0.2">
      <c r="B248">
        <f t="shared" si="531"/>
        <v>106</v>
      </c>
      <c r="C248" s="1">
        <v>1.0336000000000001</v>
      </c>
      <c r="E248" s="1">
        <v>1.0336000000000001</v>
      </c>
    </row>
    <row r="249" spans="2:5" x14ac:dyDescent="0.2">
      <c r="B249">
        <f t="shared" si="531"/>
        <v>107</v>
      </c>
      <c r="C249" s="1">
        <v>1.0249999999999999</v>
      </c>
      <c r="E249" s="1">
        <v>1.0249999999999999</v>
      </c>
    </row>
    <row r="250" spans="2:5" x14ac:dyDescent="0.2">
      <c r="B250">
        <f t="shared" si="531"/>
        <v>108</v>
      </c>
      <c r="C250" s="1">
        <v>1.0165</v>
      </c>
      <c r="E250" s="1">
        <v>1.0165</v>
      </c>
    </row>
    <row r="251" spans="2:5" x14ac:dyDescent="0.2">
      <c r="B251">
        <f t="shared" si="531"/>
        <v>109</v>
      </c>
      <c r="C251" s="1">
        <v>1.0098</v>
      </c>
      <c r="E251" s="1">
        <v>1.0098</v>
      </c>
    </row>
    <row r="252" spans="2:5" x14ac:dyDescent="0.2">
      <c r="B252">
        <f t="shared" si="531"/>
        <v>110</v>
      </c>
      <c r="C252" s="1">
        <v>1.0016</v>
      </c>
      <c r="E252" s="1">
        <v>1.0016</v>
      </c>
    </row>
    <row r="253" spans="2:5" x14ac:dyDescent="0.2">
      <c r="B253">
        <f t="shared" si="531"/>
        <v>111</v>
      </c>
      <c r="C253" s="1">
        <v>0.99519999999999997</v>
      </c>
      <c r="E253" s="1">
        <v>0.99519999999999997</v>
      </c>
    </row>
    <row r="254" spans="2:5" x14ac:dyDescent="0.2">
      <c r="B254">
        <f t="shared" si="531"/>
        <v>112</v>
      </c>
      <c r="C254" s="1">
        <v>0.98719999999999997</v>
      </c>
      <c r="E254" s="1">
        <v>0.98719999999999997</v>
      </c>
    </row>
    <row r="255" spans="2:5" x14ac:dyDescent="0.2">
      <c r="B255">
        <f t="shared" si="531"/>
        <v>113</v>
      </c>
      <c r="C255" s="1">
        <v>0.98089999999999999</v>
      </c>
      <c r="E255" s="1">
        <v>0.98089999999999999</v>
      </c>
    </row>
    <row r="256" spans="2:5" x14ac:dyDescent="0.2">
      <c r="B256">
        <f t="shared" si="531"/>
        <v>114</v>
      </c>
      <c r="C256" s="1">
        <v>0.97309999999999997</v>
      </c>
      <c r="E256" s="1">
        <v>0.97309999999999997</v>
      </c>
    </row>
    <row r="257" spans="2:5" x14ac:dyDescent="0.2">
      <c r="B257">
        <f t="shared" si="531"/>
        <v>115</v>
      </c>
      <c r="C257" s="1">
        <v>0.96699999999999997</v>
      </c>
      <c r="E257" s="1">
        <v>0.96699999999999997</v>
      </c>
    </row>
    <row r="258" spans="2:5" x14ac:dyDescent="0.2">
      <c r="B258">
        <f t="shared" si="531"/>
        <v>116</v>
      </c>
      <c r="C258" s="1">
        <v>0.95950000000000002</v>
      </c>
      <c r="E258" s="1">
        <v>0.95950000000000002</v>
      </c>
    </row>
    <row r="259" spans="2:5" x14ac:dyDescent="0.2">
      <c r="B259">
        <f t="shared" si="531"/>
        <v>117</v>
      </c>
      <c r="C259" s="1">
        <v>0.9536</v>
      </c>
      <c r="E259" s="1">
        <v>0.9536</v>
      </c>
    </row>
    <row r="260" spans="2:5" x14ac:dyDescent="0.2">
      <c r="B260">
        <f t="shared" si="531"/>
        <v>118</v>
      </c>
      <c r="C260" s="1">
        <v>0.94620000000000004</v>
      </c>
      <c r="E260" s="1">
        <v>0.94620000000000004</v>
      </c>
    </row>
    <row r="261" spans="2:5" x14ac:dyDescent="0.2">
      <c r="B261">
        <f t="shared" si="531"/>
        <v>119</v>
      </c>
      <c r="C261" s="1">
        <v>0.93899999999999995</v>
      </c>
      <c r="E261" s="1">
        <v>0.93899999999999995</v>
      </c>
    </row>
    <row r="262" spans="2:5" x14ac:dyDescent="0.2">
      <c r="B262">
        <f t="shared" si="531"/>
        <v>120</v>
      </c>
      <c r="C262" s="1">
        <v>0.93330000000000002</v>
      </c>
      <c r="E262" s="1">
        <v>0.93330000000000002</v>
      </c>
    </row>
    <row r="263" spans="2:5" x14ac:dyDescent="0.2">
      <c r="B263">
        <f t="shared" si="531"/>
        <v>121</v>
      </c>
      <c r="C263" s="1">
        <v>0.92630000000000001</v>
      </c>
      <c r="E263" s="1">
        <v>0.92630000000000001</v>
      </c>
    </row>
    <row r="264" spans="2:5" x14ac:dyDescent="0.2">
      <c r="B264">
        <f t="shared" si="531"/>
        <v>122</v>
      </c>
      <c r="C264" s="1">
        <v>0.92079999999999995</v>
      </c>
      <c r="E264" s="1">
        <v>0.92079999999999995</v>
      </c>
    </row>
    <row r="265" spans="2:5" x14ac:dyDescent="0.2">
      <c r="B265">
        <f t="shared" si="531"/>
        <v>123</v>
      </c>
      <c r="C265" s="1">
        <v>0.91100000000000003</v>
      </c>
      <c r="E265" s="1">
        <v>0.91100000000000003</v>
      </c>
    </row>
    <row r="266" spans="2:5" x14ac:dyDescent="0.2">
      <c r="B266">
        <f t="shared" si="531"/>
        <v>124</v>
      </c>
      <c r="C266" s="1">
        <v>0.90859999999999996</v>
      </c>
      <c r="E266" s="1">
        <v>0.90859999999999996</v>
      </c>
    </row>
    <row r="267" spans="2:5" x14ac:dyDescent="0.2">
      <c r="B267">
        <f t="shared" si="531"/>
        <v>125</v>
      </c>
      <c r="C267" s="1">
        <v>0.90190000000000003</v>
      </c>
      <c r="E267" s="1">
        <v>0.90190000000000003</v>
      </c>
    </row>
    <row r="268" spans="2:5" x14ac:dyDescent="0.2">
      <c r="B268">
        <f t="shared" si="531"/>
        <v>126</v>
      </c>
      <c r="C268" s="1">
        <v>0.89800000000000002</v>
      </c>
      <c r="E268" s="1">
        <v>0.89800000000000002</v>
      </c>
    </row>
    <row r="269" spans="2:5" x14ac:dyDescent="0.2">
      <c r="B269">
        <f t="shared" si="531"/>
        <v>127</v>
      </c>
      <c r="C269" s="1">
        <v>0.89019999999999999</v>
      </c>
      <c r="E269" s="1">
        <v>0.89019999999999999</v>
      </c>
    </row>
    <row r="270" spans="2:5" x14ac:dyDescent="0.2">
      <c r="B270">
        <f t="shared" si="531"/>
        <v>128</v>
      </c>
      <c r="C270" s="1">
        <v>0.8851</v>
      </c>
      <c r="E270" s="1">
        <v>0.8851</v>
      </c>
    </row>
    <row r="271" spans="2:5" x14ac:dyDescent="0.2">
      <c r="B271">
        <f t="shared" si="531"/>
        <v>129</v>
      </c>
      <c r="C271" s="1">
        <v>0.87880000000000003</v>
      </c>
      <c r="E271" s="1">
        <v>0.87880000000000003</v>
      </c>
    </row>
    <row r="272" spans="2:5" x14ac:dyDescent="0.2">
      <c r="B272">
        <f t="shared" si="531"/>
        <v>130</v>
      </c>
      <c r="C272" s="1">
        <v>0.87380000000000002</v>
      </c>
      <c r="E272" s="1">
        <v>0.87380000000000002</v>
      </c>
    </row>
    <row r="273" spans="2:5" x14ac:dyDescent="0.2">
      <c r="B273">
        <f t="shared" si="531"/>
        <v>131</v>
      </c>
      <c r="C273" s="1">
        <v>0.86760000000000004</v>
      </c>
      <c r="E273" s="1">
        <v>0.86760000000000004</v>
      </c>
    </row>
    <row r="274" spans="2:5" x14ac:dyDescent="0.2">
      <c r="B274">
        <f t="shared" si="531"/>
        <v>132</v>
      </c>
      <c r="C274" s="1">
        <v>0.86280000000000001</v>
      </c>
      <c r="E274" s="1">
        <v>0.86280000000000001</v>
      </c>
    </row>
    <row r="275" spans="2:5" x14ac:dyDescent="0.2">
      <c r="B275">
        <f t="shared" si="531"/>
        <v>133</v>
      </c>
      <c r="C275" s="1">
        <v>0.85680000000000001</v>
      </c>
      <c r="E275" s="1">
        <v>0.85680000000000001</v>
      </c>
    </row>
    <row r="276" spans="2:5" x14ac:dyDescent="0.2">
      <c r="B276">
        <f t="shared" si="531"/>
        <v>134</v>
      </c>
      <c r="C276" s="1">
        <v>0.8508</v>
      </c>
      <c r="E276" s="1">
        <v>0.8508</v>
      </c>
    </row>
    <row r="277" spans="2:5" x14ac:dyDescent="0.2">
      <c r="B277">
        <f t="shared" si="531"/>
        <v>135</v>
      </c>
      <c r="C277" s="1">
        <v>0.84619999999999995</v>
      </c>
      <c r="E277" s="1">
        <v>0.84619999999999995</v>
      </c>
    </row>
    <row r="278" spans="2:5" x14ac:dyDescent="0.2">
      <c r="B278">
        <f t="shared" si="531"/>
        <v>136</v>
      </c>
      <c r="C278" s="1">
        <v>0.81010000000000004</v>
      </c>
      <c r="E278" s="1">
        <v>0.81010000000000004</v>
      </c>
    </row>
    <row r="279" spans="2:5" x14ac:dyDescent="0.2">
      <c r="B279">
        <f t="shared" si="531"/>
        <v>137</v>
      </c>
      <c r="C279" s="1">
        <v>0.83579999999999999</v>
      </c>
      <c r="E279" s="1">
        <v>0.83579999999999999</v>
      </c>
    </row>
    <row r="280" spans="2:5" x14ac:dyDescent="0.2">
      <c r="B280">
        <f t="shared" si="531"/>
        <v>138</v>
      </c>
      <c r="C280" s="1">
        <v>0.83020000000000005</v>
      </c>
      <c r="E280" s="1">
        <v>0.83020000000000005</v>
      </c>
    </row>
    <row r="281" spans="2:5" x14ac:dyDescent="0.2">
      <c r="B281">
        <f t="shared" si="531"/>
        <v>139</v>
      </c>
      <c r="C281" s="1">
        <v>0.82569999999999999</v>
      </c>
      <c r="E281" s="1">
        <v>0.82569999999999999</v>
      </c>
    </row>
    <row r="282" spans="2:5" x14ac:dyDescent="0.2">
      <c r="B282">
        <f t="shared" si="531"/>
        <v>140</v>
      </c>
      <c r="C282" s="1">
        <v>0.82020000000000004</v>
      </c>
      <c r="E282" s="1">
        <v>0.82020000000000004</v>
      </c>
    </row>
    <row r="283" spans="2:5" x14ac:dyDescent="0.2">
      <c r="B283">
        <f t="shared" si="531"/>
        <v>141</v>
      </c>
      <c r="C283" s="1">
        <v>0.81589999999999996</v>
      </c>
      <c r="E283" s="1">
        <v>0.81589999999999996</v>
      </c>
    </row>
    <row r="284" spans="2:5" x14ac:dyDescent="0.2">
      <c r="B284">
        <f t="shared" si="531"/>
        <v>142</v>
      </c>
      <c r="C284" s="1">
        <v>0.8105</v>
      </c>
      <c r="E284" s="1">
        <v>0.8105</v>
      </c>
    </row>
    <row r="285" spans="2:5" x14ac:dyDescent="0.2">
      <c r="B285">
        <f t="shared" si="531"/>
        <v>143</v>
      </c>
      <c r="C285" s="1">
        <v>0.80520000000000003</v>
      </c>
      <c r="E285" s="1">
        <v>0.80520000000000003</v>
      </c>
    </row>
    <row r="286" spans="2:5" x14ac:dyDescent="0.2">
      <c r="B286">
        <f t="shared" si="531"/>
        <v>144</v>
      </c>
      <c r="C286" s="1">
        <v>0.80100000000000005</v>
      </c>
      <c r="E286" s="1">
        <v>0.80100000000000005</v>
      </c>
    </row>
    <row r="287" spans="2:5" x14ac:dyDescent="0.2">
      <c r="B287">
        <f t="shared" si="531"/>
        <v>145</v>
      </c>
      <c r="C287" s="1">
        <v>0.79590000000000005</v>
      </c>
      <c r="E287" s="1">
        <v>0.79590000000000005</v>
      </c>
    </row>
    <row r="288" spans="2:5" x14ac:dyDescent="0.2">
      <c r="B288">
        <f t="shared" si="531"/>
        <v>146</v>
      </c>
      <c r="C288" s="1">
        <v>0.79179999999999995</v>
      </c>
      <c r="E288" s="1">
        <v>0.79179999999999995</v>
      </c>
    </row>
    <row r="289" spans="2:5" x14ac:dyDescent="0.2">
      <c r="B289">
        <f t="shared" si="531"/>
        <v>147</v>
      </c>
      <c r="C289" s="1">
        <v>0.78669999999999995</v>
      </c>
      <c r="E289" s="1">
        <v>0.78669999999999995</v>
      </c>
    </row>
    <row r="290" spans="2:5" x14ac:dyDescent="0.2">
      <c r="B290">
        <f t="shared" si="531"/>
        <v>148</v>
      </c>
      <c r="C290" s="1">
        <v>0.78269999999999995</v>
      </c>
      <c r="E290" s="1">
        <v>0.78269999999999995</v>
      </c>
    </row>
    <row r="291" spans="2:5" x14ac:dyDescent="0.2">
      <c r="B291">
        <f t="shared" si="531"/>
        <v>149</v>
      </c>
      <c r="C291" s="1">
        <v>0.77690000000000003</v>
      </c>
      <c r="E291" s="1">
        <v>0.77690000000000003</v>
      </c>
    </row>
    <row r="292" spans="2:5" x14ac:dyDescent="0.2">
      <c r="B292">
        <f t="shared" si="531"/>
        <v>150</v>
      </c>
      <c r="C292" s="1">
        <v>0.77370000000000005</v>
      </c>
      <c r="E292" s="1">
        <v>0.77370000000000005</v>
      </c>
    </row>
    <row r="293" spans="2:5" x14ac:dyDescent="0.2">
      <c r="B293">
        <f t="shared" si="531"/>
        <v>151</v>
      </c>
      <c r="C293" s="1">
        <v>0.76970000000000005</v>
      </c>
      <c r="E293" s="1">
        <v>0.76970000000000005</v>
      </c>
    </row>
    <row r="294" spans="2:5" x14ac:dyDescent="0.2">
      <c r="B294">
        <f t="shared" si="531"/>
        <v>152</v>
      </c>
      <c r="C294" s="1">
        <v>0.76659999999999995</v>
      </c>
      <c r="E294" s="1">
        <v>0.76659999999999995</v>
      </c>
    </row>
    <row r="295" spans="2:5" x14ac:dyDescent="0.2">
      <c r="B295">
        <f t="shared" si="531"/>
        <v>153</v>
      </c>
      <c r="C295" s="1">
        <v>0.76270000000000004</v>
      </c>
      <c r="E295" s="1">
        <v>0.76270000000000004</v>
      </c>
    </row>
    <row r="296" spans="2:5" x14ac:dyDescent="0.2">
      <c r="B296">
        <f t="shared" si="531"/>
        <v>154</v>
      </c>
      <c r="C296" s="1">
        <v>0.75960000000000005</v>
      </c>
      <c r="E296" s="1">
        <v>0.75960000000000005</v>
      </c>
    </row>
    <row r="297" spans="2:5" x14ac:dyDescent="0.2">
      <c r="B297">
        <f t="shared" ref="B297:B360" si="532">B296+1</f>
        <v>155</v>
      </c>
      <c r="C297" s="1">
        <v>0.75649999999999995</v>
      </c>
      <c r="E297" s="1">
        <v>0.75649999999999995</v>
      </c>
    </row>
    <row r="298" spans="2:5" x14ac:dyDescent="0.2">
      <c r="B298">
        <f t="shared" si="532"/>
        <v>156</v>
      </c>
      <c r="C298" s="1">
        <v>0.752</v>
      </c>
      <c r="E298" s="1">
        <v>0.752</v>
      </c>
    </row>
    <row r="299" spans="2:5" x14ac:dyDescent="0.2">
      <c r="B299">
        <f t="shared" si="532"/>
        <v>157</v>
      </c>
      <c r="C299" s="1">
        <v>0.749</v>
      </c>
      <c r="E299" s="1">
        <v>0.749</v>
      </c>
    </row>
    <row r="300" spans="2:5" x14ac:dyDescent="0.2">
      <c r="B300">
        <f t="shared" si="532"/>
        <v>158</v>
      </c>
      <c r="C300" s="1">
        <v>0.74529999999999996</v>
      </c>
      <c r="E300" s="1">
        <v>0.74529999999999996</v>
      </c>
    </row>
    <row r="301" spans="2:5" x14ac:dyDescent="0.2">
      <c r="B301">
        <f t="shared" si="532"/>
        <v>159</v>
      </c>
      <c r="C301" s="1">
        <v>0.74309999999999998</v>
      </c>
      <c r="E301" s="1">
        <v>0.74309999999999998</v>
      </c>
    </row>
    <row r="302" spans="2:5" x14ac:dyDescent="0.2">
      <c r="B302">
        <f t="shared" si="532"/>
        <v>160</v>
      </c>
      <c r="C302" s="1">
        <v>0.73870000000000002</v>
      </c>
      <c r="E302" s="1">
        <v>0.73870000000000002</v>
      </c>
    </row>
    <row r="303" spans="2:5" x14ac:dyDescent="0.2">
      <c r="B303">
        <f t="shared" si="532"/>
        <v>161</v>
      </c>
      <c r="C303" s="1">
        <v>0.73580000000000001</v>
      </c>
      <c r="E303" s="1">
        <v>0.73580000000000001</v>
      </c>
    </row>
    <row r="304" spans="2:5" x14ac:dyDescent="0.2">
      <c r="B304">
        <f t="shared" si="532"/>
        <v>162</v>
      </c>
      <c r="C304" s="1">
        <v>0.73219999999999996</v>
      </c>
      <c r="E304" s="1">
        <v>0.73219999999999996</v>
      </c>
    </row>
    <row r="305" spans="2:5" x14ac:dyDescent="0.2">
      <c r="B305">
        <f t="shared" si="532"/>
        <v>163</v>
      </c>
      <c r="C305" s="1">
        <v>0.72929999999999995</v>
      </c>
      <c r="E305" s="1">
        <v>0.72929999999999995</v>
      </c>
    </row>
    <row r="306" spans="2:5" x14ac:dyDescent="0.2">
      <c r="B306">
        <f t="shared" si="532"/>
        <v>164</v>
      </c>
      <c r="C306" s="1">
        <v>0.7258</v>
      </c>
      <c r="E306" s="1">
        <v>0.7258</v>
      </c>
    </row>
    <row r="307" spans="2:5" x14ac:dyDescent="0.2">
      <c r="B307">
        <f t="shared" si="532"/>
        <v>165</v>
      </c>
      <c r="C307" s="1">
        <v>0.72299999999999998</v>
      </c>
      <c r="E307" s="1">
        <v>0.72299999999999998</v>
      </c>
    </row>
    <row r="308" spans="2:5" x14ac:dyDescent="0.2">
      <c r="B308">
        <f t="shared" si="532"/>
        <v>166</v>
      </c>
      <c r="C308" s="1">
        <v>0.71960000000000002</v>
      </c>
      <c r="E308" s="1">
        <v>0.71960000000000002</v>
      </c>
    </row>
    <row r="309" spans="2:5" x14ac:dyDescent="0.2">
      <c r="B309">
        <f t="shared" si="532"/>
        <v>167</v>
      </c>
      <c r="C309" s="1">
        <v>0.71679999999999999</v>
      </c>
      <c r="E309" s="1">
        <v>0.71679999999999999</v>
      </c>
    </row>
    <row r="310" spans="2:5" x14ac:dyDescent="0.2">
      <c r="B310">
        <f t="shared" si="532"/>
        <v>168</v>
      </c>
      <c r="C310" s="1">
        <v>0.71340000000000003</v>
      </c>
      <c r="E310" s="1">
        <v>0.71340000000000003</v>
      </c>
    </row>
    <row r="311" spans="2:5" x14ac:dyDescent="0.2">
      <c r="B311">
        <f t="shared" si="532"/>
        <v>169</v>
      </c>
      <c r="C311" s="1">
        <v>0.7107</v>
      </c>
      <c r="E311" s="1">
        <v>0.7107</v>
      </c>
    </row>
    <row r="312" spans="2:5" x14ac:dyDescent="0.2">
      <c r="B312">
        <f t="shared" si="532"/>
        <v>170</v>
      </c>
      <c r="C312" s="1">
        <v>0.70740000000000003</v>
      </c>
      <c r="E312" s="1">
        <v>0.70740000000000003</v>
      </c>
    </row>
    <row r="313" spans="2:5" x14ac:dyDescent="0.2">
      <c r="B313">
        <f t="shared" si="532"/>
        <v>171</v>
      </c>
      <c r="C313" s="1">
        <v>0.70399999999999996</v>
      </c>
      <c r="E313" s="1">
        <v>0.70399999999999996</v>
      </c>
    </row>
    <row r="314" spans="2:5" x14ac:dyDescent="0.2">
      <c r="B314">
        <f t="shared" si="532"/>
        <v>172</v>
      </c>
      <c r="C314" s="1">
        <v>0.70140000000000002</v>
      </c>
      <c r="E314" s="1">
        <v>0.70140000000000002</v>
      </c>
    </row>
    <row r="315" spans="2:5" x14ac:dyDescent="0.2">
      <c r="B315">
        <f t="shared" si="532"/>
        <v>173</v>
      </c>
      <c r="C315" s="1">
        <v>0.69810000000000005</v>
      </c>
      <c r="E315" s="1">
        <v>0.69810000000000005</v>
      </c>
    </row>
    <row r="316" spans="2:5" x14ac:dyDescent="0.2">
      <c r="B316">
        <f t="shared" si="532"/>
        <v>174</v>
      </c>
      <c r="C316" s="1">
        <v>0.6956</v>
      </c>
      <c r="E316" s="1">
        <v>0.6956</v>
      </c>
    </row>
    <row r="317" spans="2:5" x14ac:dyDescent="0.2">
      <c r="B317">
        <f t="shared" si="532"/>
        <v>175</v>
      </c>
      <c r="C317" s="1">
        <v>0.69230000000000003</v>
      </c>
      <c r="E317" s="1">
        <v>0.69230000000000003</v>
      </c>
    </row>
    <row r="318" spans="2:5" x14ac:dyDescent="0.2">
      <c r="B318">
        <f t="shared" si="532"/>
        <v>176</v>
      </c>
      <c r="C318" s="1">
        <v>0.68979999999999997</v>
      </c>
      <c r="E318" s="1">
        <v>0.68979999999999997</v>
      </c>
    </row>
    <row r="319" spans="2:5" x14ac:dyDescent="0.2">
      <c r="B319">
        <f t="shared" si="532"/>
        <v>177</v>
      </c>
      <c r="C319" s="1">
        <v>0.68659999999999999</v>
      </c>
      <c r="E319" s="1">
        <v>0.68659999999999999</v>
      </c>
    </row>
    <row r="320" spans="2:5" x14ac:dyDescent="0.2">
      <c r="B320">
        <f t="shared" si="532"/>
        <v>178</v>
      </c>
      <c r="C320" s="1">
        <v>0.68110000000000004</v>
      </c>
      <c r="E320" s="1">
        <v>0.68110000000000004</v>
      </c>
    </row>
    <row r="321" spans="2:5" x14ac:dyDescent="0.2">
      <c r="B321">
        <f t="shared" si="532"/>
        <v>179</v>
      </c>
      <c r="C321" s="1">
        <v>0.68100000000000005</v>
      </c>
      <c r="E321" s="1">
        <v>0.68100000000000005</v>
      </c>
    </row>
    <row r="322" spans="2:5" x14ac:dyDescent="0.2">
      <c r="B322">
        <f t="shared" si="532"/>
        <v>180</v>
      </c>
      <c r="C322" s="1">
        <v>0.67859999999999998</v>
      </c>
      <c r="E322" s="1">
        <v>0.67859999999999998</v>
      </c>
    </row>
    <row r="323" spans="2:5" x14ac:dyDescent="0.2">
      <c r="B323">
        <f t="shared" si="532"/>
        <v>181</v>
      </c>
      <c r="C323" s="1">
        <v>0.67549999999999999</v>
      </c>
      <c r="E323" s="1">
        <v>0.67549999999999999</v>
      </c>
    </row>
    <row r="324" spans="2:5" x14ac:dyDescent="0.2">
      <c r="B324">
        <f t="shared" si="532"/>
        <v>182</v>
      </c>
      <c r="C324" s="1">
        <v>0.67310000000000003</v>
      </c>
      <c r="E324" s="1">
        <v>0.67310000000000003</v>
      </c>
    </row>
    <row r="325" spans="2:5" x14ac:dyDescent="0.2">
      <c r="B325">
        <f t="shared" si="532"/>
        <v>183</v>
      </c>
      <c r="C325" s="1">
        <v>0.67010000000000003</v>
      </c>
      <c r="E325" s="1">
        <v>0.67010000000000003</v>
      </c>
    </row>
    <row r="326" spans="2:5" x14ac:dyDescent="0.2">
      <c r="B326">
        <f t="shared" si="532"/>
        <v>184</v>
      </c>
      <c r="C326" s="1">
        <v>0.66710000000000003</v>
      </c>
      <c r="E326" s="1">
        <v>0.66710000000000003</v>
      </c>
    </row>
    <row r="327" spans="2:5" x14ac:dyDescent="0.2">
      <c r="B327">
        <f t="shared" si="532"/>
        <v>185</v>
      </c>
      <c r="C327" s="1">
        <v>0.66180000000000005</v>
      </c>
      <c r="E327" s="1">
        <v>0.66180000000000005</v>
      </c>
    </row>
    <row r="328" spans="2:5" x14ac:dyDescent="0.2">
      <c r="B328">
        <f t="shared" si="532"/>
        <v>186</v>
      </c>
      <c r="C328" s="1">
        <v>0.66180000000000005</v>
      </c>
      <c r="E328" s="1">
        <v>0.66180000000000005</v>
      </c>
    </row>
    <row r="329" spans="2:5" x14ac:dyDescent="0.2">
      <c r="B329">
        <f t="shared" si="532"/>
        <v>187</v>
      </c>
      <c r="C329" s="1">
        <v>0.65949999999999998</v>
      </c>
      <c r="E329" s="1">
        <v>0.65949999999999998</v>
      </c>
    </row>
    <row r="330" spans="2:5" x14ac:dyDescent="0.2">
      <c r="B330">
        <f t="shared" si="532"/>
        <v>188</v>
      </c>
      <c r="C330" s="1">
        <v>0.65659999999999996</v>
      </c>
      <c r="E330" s="1">
        <v>0.65659999999999996</v>
      </c>
    </row>
    <row r="331" spans="2:5" x14ac:dyDescent="0.2">
      <c r="B331">
        <f t="shared" si="532"/>
        <v>189</v>
      </c>
      <c r="C331" s="1">
        <v>0.65429999999999999</v>
      </c>
      <c r="E331" s="1">
        <v>0.65429999999999999</v>
      </c>
    </row>
    <row r="332" spans="2:5" x14ac:dyDescent="0.2">
      <c r="B332">
        <f t="shared" si="532"/>
        <v>190</v>
      </c>
      <c r="C332" s="1">
        <v>0.65210000000000001</v>
      </c>
      <c r="E332" s="1">
        <v>0.65210000000000001</v>
      </c>
    </row>
    <row r="333" spans="2:5" x14ac:dyDescent="0.2">
      <c r="B333">
        <f t="shared" si="532"/>
        <v>191</v>
      </c>
      <c r="C333" s="1">
        <v>0.6492</v>
      </c>
      <c r="E333" s="1">
        <v>0.6492</v>
      </c>
    </row>
    <row r="334" spans="2:5" x14ac:dyDescent="0.2">
      <c r="B334">
        <f t="shared" si="532"/>
        <v>192</v>
      </c>
      <c r="C334" s="1">
        <v>0.64639999999999997</v>
      </c>
      <c r="E334" s="1">
        <v>0.64639999999999997</v>
      </c>
    </row>
    <row r="335" spans="2:5" x14ac:dyDescent="0.2">
      <c r="B335">
        <f t="shared" si="532"/>
        <v>193</v>
      </c>
      <c r="C335" s="1">
        <v>0.64419999999999999</v>
      </c>
      <c r="E335" s="1">
        <v>0.64419999999999999</v>
      </c>
    </row>
    <row r="336" spans="2:5" x14ac:dyDescent="0.2">
      <c r="B336">
        <f t="shared" si="532"/>
        <v>194</v>
      </c>
      <c r="C336" s="1">
        <v>0.64149999999999996</v>
      </c>
      <c r="E336" s="1">
        <v>0.64149999999999996</v>
      </c>
    </row>
    <row r="337" spans="2:5" x14ac:dyDescent="0.2">
      <c r="B337">
        <f t="shared" si="532"/>
        <v>195</v>
      </c>
      <c r="C337" s="1">
        <v>0.63870000000000005</v>
      </c>
      <c r="E337" s="1">
        <v>0.63870000000000005</v>
      </c>
    </row>
    <row r="338" spans="2:5" x14ac:dyDescent="0.2">
      <c r="B338">
        <f t="shared" si="532"/>
        <v>196</v>
      </c>
      <c r="C338" s="1">
        <v>0.63660000000000005</v>
      </c>
      <c r="E338" s="1">
        <v>0.63660000000000005</v>
      </c>
    </row>
    <row r="339" spans="2:5" x14ac:dyDescent="0.2">
      <c r="B339">
        <f t="shared" si="532"/>
        <v>197</v>
      </c>
      <c r="C339" s="1">
        <v>0.63390000000000002</v>
      </c>
      <c r="E339" s="1">
        <v>0.63390000000000002</v>
      </c>
    </row>
    <row r="340" spans="2:5" x14ac:dyDescent="0.2">
      <c r="B340">
        <f t="shared" si="532"/>
        <v>198</v>
      </c>
      <c r="C340" s="1">
        <v>0.63170000000000004</v>
      </c>
      <c r="E340" s="1">
        <v>0.63170000000000004</v>
      </c>
    </row>
    <row r="341" spans="2:5" x14ac:dyDescent="0.2">
      <c r="B341">
        <f t="shared" si="532"/>
        <v>199</v>
      </c>
      <c r="C341" s="1">
        <v>0.63</v>
      </c>
      <c r="E341" s="1">
        <v>0.63</v>
      </c>
    </row>
    <row r="342" spans="2:5" x14ac:dyDescent="0.2">
      <c r="B342">
        <f t="shared" si="532"/>
        <v>200</v>
      </c>
      <c r="C342" s="1">
        <v>0.62860000000000005</v>
      </c>
      <c r="E342" s="1">
        <v>0.62860000000000005</v>
      </c>
    </row>
    <row r="343" spans="2:5" x14ac:dyDescent="0.2">
      <c r="B343">
        <f t="shared" si="532"/>
        <v>201</v>
      </c>
      <c r="C343" s="1">
        <v>0.62690000000000001</v>
      </c>
      <c r="E343" s="1">
        <v>0.62690000000000001</v>
      </c>
    </row>
    <row r="344" spans="2:5" x14ac:dyDescent="0.2">
      <c r="B344">
        <f t="shared" si="532"/>
        <v>202</v>
      </c>
      <c r="C344" s="1">
        <v>0.62529999999999997</v>
      </c>
      <c r="E344" s="1">
        <v>0.62529999999999997</v>
      </c>
    </row>
    <row r="345" spans="2:5" x14ac:dyDescent="0.2">
      <c r="B345">
        <f t="shared" si="532"/>
        <v>203</v>
      </c>
      <c r="C345" s="1">
        <v>0.62390000000000001</v>
      </c>
      <c r="E345" s="1">
        <v>0.62390000000000001</v>
      </c>
    </row>
    <row r="346" spans="2:5" x14ac:dyDescent="0.2">
      <c r="B346">
        <f t="shared" si="532"/>
        <v>204</v>
      </c>
      <c r="C346" s="1">
        <v>0.62260000000000004</v>
      </c>
      <c r="E346" s="1">
        <v>0.62260000000000004</v>
      </c>
    </row>
    <row r="347" spans="2:5" x14ac:dyDescent="0.2">
      <c r="B347">
        <f t="shared" si="532"/>
        <v>205</v>
      </c>
      <c r="C347" s="1">
        <v>0.62090000000000001</v>
      </c>
      <c r="E347" s="1">
        <v>0.62090000000000001</v>
      </c>
    </row>
    <row r="348" spans="2:5" x14ac:dyDescent="0.2">
      <c r="B348">
        <f t="shared" si="532"/>
        <v>206</v>
      </c>
      <c r="C348" s="1">
        <v>0.61960000000000004</v>
      </c>
      <c r="E348" s="1">
        <v>0.61960000000000004</v>
      </c>
    </row>
    <row r="349" spans="2:5" x14ac:dyDescent="0.2">
      <c r="B349">
        <f t="shared" si="532"/>
        <v>207</v>
      </c>
      <c r="C349" s="1">
        <v>0.61799999999999999</v>
      </c>
      <c r="E349" s="1">
        <v>0.61799999999999999</v>
      </c>
    </row>
    <row r="350" spans="2:5" x14ac:dyDescent="0.2">
      <c r="B350">
        <f t="shared" si="532"/>
        <v>208</v>
      </c>
      <c r="C350" s="1">
        <v>0.61670000000000003</v>
      </c>
      <c r="E350" s="1">
        <v>0.61670000000000003</v>
      </c>
    </row>
    <row r="351" spans="2:5" x14ac:dyDescent="0.2">
      <c r="B351">
        <f t="shared" si="532"/>
        <v>209</v>
      </c>
      <c r="C351" s="1">
        <v>0.61509999999999998</v>
      </c>
      <c r="E351" s="1">
        <v>0.61509999999999998</v>
      </c>
    </row>
    <row r="352" spans="2:5" x14ac:dyDescent="0.2">
      <c r="B352">
        <f t="shared" si="532"/>
        <v>210</v>
      </c>
      <c r="C352" s="1">
        <v>0.61339999999999995</v>
      </c>
      <c r="E352" s="1">
        <v>0.61339999999999995</v>
      </c>
    </row>
    <row r="353" spans="2:5" x14ac:dyDescent="0.2">
      <c r="B353">
        <f t="shared" si="532"/>
        <v>211</v>
      </c>
      <c r="C353" s="1">
        <v>0.61219999999999997</v>
      </c>
      <c r="E353" s="1">
        <v>0.61219999999999997</v>
      </c>
    </row>
    <row r="354" spans="2:5" x14ac:dyDescent="0.2">
      <c r="B354">
        <f t="shared" si="532"/>
        <v>212</v>
      </c>
      <c r="C354" s="1">
        <v>0.6109</v>
      </c>
      <c r="E354" s="1">
        <v>0.6109</v>
      </c>
    </row>
    <row r="355" spans="2:5" x14ac:dyDescent="0.2">
      <c r="B355">
        <f t="shared" si="532"/>
        <v>213</v>
      </c>
      <c r="C355" s="1">
        <v>0.60929999999999995</v>
      </c>
      <c r="E355" s="1">
        <v>0.60929999999999995</v>
      </c>
    </row>
    <row r="356" spans="2:5" x14ac:dyDescent="0.2">
      <c r="B356">
        <f t="shared" si="532"/>
        <v>214</v>
      </c>
      <c r="C356" s="1">
        <v>0.60770000000000002</v>
      </c>
      <c r="E356" s="1">
        <v>0.60770000000000002</v>
      </c>
    </row>
    <row r="357" spans="2:5" x14ac:dyDescent="0.2">
      <c r="B357">
        <f t="shared" si="532"/>
        <v>215</v>
      </c>
      <c r="C357" s="1">
        <v>0.60640000000000005</v>
      </c>
      <c r="E357" s="1">
        <v>0.60640000000000005</v>
      </c>
    </row>
    <row r="358" spans="2:5" x14ac:dyDescent="0.2">
      <c r="B358">
        <f t="shared" si="532"/>
        <v>216</v>
      </c>
      <c r="C358" s="1">
        <v>0.60489999999999999</v>
      </c>
      <c r="E358" s="1">
        <v>0.60489999999999999</v>
      </c>
    </row>
    <row r="359" spans="2:5" x14ac:dyDescent="0.2">
      <c r="B359">
        <f t="shared" si="532"/>
        <v>217</v>
      </c>
      <c r="C359" s="1">
        <v>0.60360000000000003</v>
      </c>
      <c r="E359" s="1">
        <v>0.60360000000000003</v>
      </c>
    </row>
    <row r="360" spans="2:5" x14ac:dyDescent="0.2">
      <c r="B360">
        <f t="shared" si="532"/>
        <v>218</v>
      </c>
      <c r="C360" s="1">
        <v>0.60209999999999997</v>
      </c>
      <c r="E360" s="1">
        <v>0.60209999999999997</v>
      </c>
    </row>
    <row r="361" spans="2:5" x14ac:dyDescent="0.2">
      <c r="B361">
        <f t="shared" ref="B361:B424" si="533">B360+1</f>
        <v>219</v>
      </c>
      <c r="C361" s="1">
        <v>0.6008</v>
      </c>
      <c r="E361" s="1">
        <v>0.6008</v>
      </c>
    </row>
    <row r="362" spans="2:5" x14ac:dyDescent="0.2">
      <c r="B362">
        <f t="shared" si="533"/>
        <v>220</v>
      </c>
      <c r="C362" s="1">
        <v>0.59930000000000005</v>
      </c>
      <c r="E362" s="1">
        <v>0.59930000000000005</v>
      </c>
    </row>
    <row r="363" spans="2:5" x14ac:dyDescent="0.2">
      <c r="B363">
        <f t="shared" si="533"/>
        <v>221</v>
      </c>
      <c r="C363" s="1">
        <v>0.59809999999999997</v>
      </c>
      <c r="E363" s="1">
        <v>0.59809999999999997</v>
      </c>
    </row>
    <row r="364" spans="2:5" x14ac:dyDescent="0.2">
      <c r="B364">
        <f t="shared" si="533"/>
        <v>222</v>
      </c>
      <c r="C364" s="1">
        <v>0.59650000000000003</v>
      </c>
      <c r="E364" s="1">
        <v>0.59650000000000003</v>
      </c>
    </row>
    <row r="365" spans="2:5" x14ac:dyDescent="0.2">
      <c r="B365">
        <f t="shared" si="533"/>
        <v>223</v>
      </c>
      <c r="C365" s="1">
        <v>0.59530000000000005</v>
      </c>
      <c r="E365" s="1">
        <v>0.59530000000000005</v>
      </c>
    </row>
    <row r="366" spans="2:5" x14ac:dyDescent="0.2">
      <c r="B366">
        <f t="shared" si="533"/>
        <v>224</v>
      </c>
      <c r="C366" s="1">
        <v>0.59379999999999999</v>
      </c>
      <c r="E366" s="1">
        <v>0.59379999999999999</v>
      </c>
    </row>
    <row r="367" spans="2:5" x14ac:dyDescent="0.2">
      <c r="B367">
        <f t="shared" si="533"/>
        <v>225</v>
      </c>
      <c r="C367" s="1">
        <v>0.59260000000000002</v>
      </c>
      <c r="E367" s="1">
        <v>0.59260000000000002</v>
      </c>
    </row>
    <row r="368" spans="2:5" x14ac:dyDescent="0.2">
      <c r="B368">
        <f t="shared" si="533"/>
        <v>226</v>
      </c>
      <c r="C368" s="1">
        <v>0.59109999999999996</v>
      </c>
      <c r="E368" s="1">
        <v>0.59109999999999996</v>
      </c>
    </row>
    <row r="369" spans="2:5" x14ac:dyDescent="0.2">
      <c r="B369">
        <f t="shared" si="533"/>
        <v>227</v>
      </c>
      <c r="C369" s="1">
        <v>0.58960000000000001</v>
      </c>
      <c r="E369" s="1">
        <v>0.58960000000000001</v>
      </c>
    </row>
    <row r="370" spans="2:5" x14ac:dyDescent="0.2">
      <c r="B370">
        <f t="shared" si="533"/>
        <v>228</v>
      </c>
      <c r="C370" s="1">
        <v>0.58840000000000003</v>
      </c>
      <c r="E370" s="1">
        <v>0.58840000000000003</v>
      </c>
    </row>
    <row r="371" spans="2:5" x14ac:dyDescent="0.2">
      <c r="B371">
        <f t="shared" si="533"/>
        <v>229</v>
      </c>
      <c r="C371" s="1">
        <v>0.58689999999999998</v>
      </c>
      <c r="E371" s="1">
        <v>0.58689999999999998</v>
      </c>
    </row>
    <row r="372" spans="2:5" x14ac:dyDescent="0.2">
      <c r="B372">
        <f t="shared" si="533"/>
        <v>230</v>
      </c>
      <c r="C372" s="1">
        <v>0.58579999999999999</v>
      </c>
      <c r="E372" s="1">
        <v>0.58579999999999999</v>
      </c>
    </row>
    <row r="373" spans="2:5" x14ac:dyDescent="0.2">
      <c r="B373">
        <f t="shared" si="533"/>
        <v>231</v>
      </c>
      <c r="C373" s="1">
        <v>0.58430000000000004</v>
      </c>
      <c r="E373" s="1">
        <v>0.58430000000000004</v>
      </c>
    </row>
    <row r="374" spans="2:5" x14ac:dyDescent="0.2">
      <c r="B374">
        <f t="shared" si="533"/>
        <v>232</v>
      </c>
      <c r="C374" s="1">
        <v>0.58309999999999995</v>
      </c>
      <c r="E374" s="1">
        <v>0.58309999999999995</v>
      </c>
    </row>
    <row r="375" spans="2:5" x14ac:dyDescent="0.2">
      <c r="B375">
        <f t="shared" si="533"/>
        <v>233</v>
      </c>
      <c r="C375" s="1">
        <v>0.58169999999999999</v>
      </c>
      <c r="E375" s="1">
        <v>0.58169999999999999</v>
      </c>
    </row>
    <row r="376" spans="2:5" x14ac:dyDescent="0.2">
      <c r="B376">
        <f t="shared" si="533"/>
        <v>234</v>
      </c>
      <c r="C376" s="1">
        <v>0.58050000000000002</v>
      </c>
      <c r="E376" s="1">
        <v>0.58050000000000002</v>
      </c>
    </row>
    <row r="377" spans="2:5" x14ac:dyDescent="0.2">
      <c r="B377">
        <f t="shared" si="533"/>
        <v>235</v>
      </c>
      <c r="C377" s="1">
        <v>0.57909999999999995</v>
      </c>
      <c r="E377" s="1">
        <v>0.57909999999999995</v>
      </c>
    </row>
    <row r="378" spans="2:5" x14ac:dyDescent="0.2">
      <c r="B378">
        <f t="shared" si="533"/>
        <v>236</v>
      </c>
      <c r="C378" s="1">
        <v>0.57789999999999997</v>
      </c>
      <c r="E378" s="1">
        <v>0.57789999999999997</v>
      </c>
    </row>
    <row r="379" spans="2:5" x14ac:dyDescent="0.2">
      <c r="B379">
        <f t="shared" si="533"/>
        <v>237</v>
      </c>
      <c r="C379" s="1">
        <v>0.57650000000000001</v>
      </c>
      <c r="E379" s="1">
        <v>0.57650000000000001</v>
      </c>
    </row>
    <row r="380" spans="2:5" x14ac:dyDescent="0.2">
      <c r="B380">
        <f t="shared" si="533"/>
        <v>238</v>
      </c>
      <c r="C380" s="1">
        <v>0.57540000000000002</v>
      </c>
      <c r="E380" s="1">
        <v>0.57540000000000002</v>
      </c>
    </row>
    <row r="381" spans="2:5" x14ac:dyDescent="0.2">
      <c r="B381">
        <f t="shared" si="533"/>
        <v>239</v>
      </c>
      <c r="C381" s="1">
        <v>0.57399999999999995</v>
      </c>
      <c r="E381" s="1">
        <v>0.57399999999999995</v>
      </c>
    </row>
    <row r="382" spans="2:5" x14ac:dyDescent="0.2">
      <c r="B382">
        <f t="shared" si="533"/>
        <v>240</v>
      </c>
      <c r="C382" s="1">
        <v>0.57250000000000001</v>
      </c>
      <c r="E382" s="1">
        <v>0.57250000000000001</v>
      </c>
    </row>
    <row r="383" spans="2:5" x14ac:dyDescent="0.2">
      <c r="B383">
        <f t="shared" si="533"/>
        <v>241</v>
      </c>
      <c r="C383" s="1">
        <v>0.57140000000000002</v>
      </c>
      <c r="E383" s="1">
        <v>0.57140000000000002</v>
      </c>
    </row>
    <row r="384" spans="2:5" x14ac:dyDescent="0.2">
      <c r="B384">
        <f t="shared" si="533"/>
        <v>242</v>
      </c>
      <c r="C384" s="1">
        <v>0.56999999999999995</v>
      </c>
      <c r="E384" s="1">
        <v>0.56999999999999995</v>
      </c>
    </row>
    <row r="385" spans="2:5" x14ac:dyDescent="0.2">
      <c r="B385">
        <f t="shared" si="533"/>
        <v>243</v>
      </c>
      <c r="C385" s="1">
        <v>0.56930000000000003</v>
      </c>
      <c r="E385" s="1">
        <v>0.56930000000000003</v>
      </c>
    </row>
    <row r="386" spans="2:5" x14ac:dyDescent="0.2">
      <c r="B386">
        <f t="shared" si="533"/>
        <v>244</v>
      </c>
      <c r="C386" s="1">
        <v>0.56859999999999999</v>
      </c>
      <c r="E386" s="1">
        <v>0.56859999999999999</v>
      </c>
    </row>
    <row r="387" spans="2:5" x14ac:dyDescent="0.2">
      <c r="B387">
        <f t="shared" si="533"/>
        <v>245</v>
      </c>
      <c r="C387" s="1">
        <v>0.56810000000000005</v>
      </c>
      <c r="E387" s="1">
        <v>0.56810000000000005</v>
      </c>
    </row>
    <row r="388" spans="2:5" x14ac:dyDescent="0.2">
      <c r="B388">
        <f t="shared" si="533"/>
        <v>246</v>
      </c>
      <c r="C388" s="1">
        <v>0.56710000000000005</v>
      </c>
      <c r="E388" s="1">
        <v>0.56710000000000005</v>
      </c>
    </row>
    <row r="389" spans="2:5" x14ac:dyDescent="0.2">
      <c r="B389">
        <f t="shared" si="533"/>
        <v>247</v>
      </c>
      <c r="C389" s="1">
        <v>0.56689999999999996</v>
      </c>
      <c r="E389" s="1">
        <v>0.56689999999999996</v>
      </c>
    </row>
    <row r="390" spans="2:5" x14ac:dyDescent="0.2">
      <c r="B390">
        <f t="shared" si="533"/>
        <v>248</v>
      </c>
      <c r="C390" s="1">
        <v>0.56620000000000004</v>
      </c>
      <c r="E390" s="1">
        <v>0.56620000000000004</v>
      </c>
    </row>
    <row r="391" spans="2:5" x14ac:dyDescent="0.2">
      <c r="B391">
        <f t="shared" si="533"/>
        <v>249</v>
      </c>
      <c r="C391" s="1">
        <v>0.56559999999999999</v>
      </c>
      <c r="E391" s="1">
        <v>0.56559999999999999</v>
      </c>
    </row>
    <row r="392" spans="2:5" x14ac:dyDescent="0.2">
      <c r="B392">
        <f t="shared" si="533"/>
        <v>250</v>
      </c>
      <c r="C392" s="1">
        <v>0.56489999999999996</v>
      </c>
      <c r="E392" s="1">
        <v>0.56489999999999996</v>
      </c>
    </row>
    <row r="393" spans="2:5" x14ac:dyDescent="0.2">
      <c r="B393">
        <f t="shared" si="533"/>
        <v>251</v>
      </c>
      <c r="C393" s="90">
        <f>C392-0.0005</f>
        <v>0.56440000000000001</v>
      </c>
    </row>
    <row r="394" spans="2:5" x14ac:dyDescent="0.2">
      <c r="B394">
        <f t="shared" si="533"/>
        <v>252</v>
      </c>
      <c r="C394" s="90">
        <f t="shared" ref="C394:C457" si="534">C393-0.0005</f>
        <v>0.56390000000000007</v>
      </c>
    </row>
    <row r="395" spans="2:5" x14ac:dyDescent="0.2">
      <c r="B395">
        <f t="shared" si="533"/>
        <v>253</v>
      </c>
      <c r="C395" s="90">
        <f t="shared" si="534"/>
        <v>0.56340000000000012</v>
      </c>
    </row>
    <row r="396" spans="2:5" x14ac:dyDescent="0.2">
      <c r="B396">
        <f t="shared" si="533"/>
        <v>254</v>
      </c>
      <c r="C396" s="90">
        <f t="shared" si="534"/>
        <v>0.56290000000000018</v>
      </c>
    </row>
    <row r="397" spans="2:5" x14ac:dyDescent="0.2">
      <c r="B397">
        <f t="shared" si="533"/>
        <v>255</v>
      </c>
      <c r="C397" s="90">
        <f t="shared" si="534"/>
        <v>0.56240000000000023</v>
      </c>
    </row>
    <row r="398" spans="2:5" x14ac:dyDescent="0.2">
      <c r="B398">
        <f t="shared" si="533"/>
        <v>256</v>
      </c>
      <c r="C398" s="90">
        <f t="shared" si="534"/>
        <v>0.56190000000000029</v>
      </c>
    </row>
    <row r="399" spans="2:5" x14ac:dyDescent="0.2">
      <c r="B399">
        <f t="shared" si="533"/>
        <v>257</v>
      </c>
      <c r="C399" s="90">
        <f t="shared" si="534"/>
        <v>0.56140000000000034</v>
      </c>
    </row>
    <row r="400" spans="2:5" x14ac:dyDescent="0.2">
      <c r="B400">
        <f t="shared" si="533"/>
        <v>258</v>
      </c>
      <c r="C400" s="90">
        <f t="shared" si="534"/>
        <v>0.5609000000000004</v>
      </c>
    </row>
    <row r="401" spans="2:3" x14ac:dyDescent="0.2">
      <c r="B401">
        <f t="shared" si="533"/>
        <v>259</v>
      </c>
      <c r="C401" s="90">
        <f t="shared" si="534"/>
        <v>0.56040000000000045</v>
      </c>
    </row>
    <row r="402" spans="2:3" x14ac:dyDescent="0.2">
      <c r="B402">
        <f t="shared" si="533"/>
        <v>260</v>
      </c>
      <c r="C402" s="90">
        <f t="shared" si="534"/>
        <v>0.55990000000000051</v>
      </c>
    </row>
    <row r="403" spans="2:3" x14ac:dyDescent="0.2">
      <c r="B403">
        <f t="shared" si="533"/>
        <v>261</v>
      </c>
      <c r="C403" s="90">
        <f t="shared" si="534"/>
        <v>0.55940000000000056</v>
      </c>
    </row>
    <row r="404" spans="2:3" x14ac:dyDescent="0.2">
      <c r="B404">
        <f t="shared" si="533"/>
        <v>262</v>
      </c>
      <c r="C404" s="90">
        <f t="shared" si="534"/>
        <v>0.55890000000000062</v>
      </c>
    </row>
    <row r="405" spans="2:3" x14ac:dyDescent="0.2">
      <c r="B405">
        <f t="shared" si="533"/>
        <v>263</v>
      </c>
      <c r="C405" s="90">
        <f t="shared" si="534"/>
        <v>0.55840000000000067</v>
      </c>
    </row>
    <row r="406" spans="2:3" x14ac:dyDescent="0.2">
      <c r="B406">
        <f t="shared" si="533"/>
        <v>264</v>
      </c>
      <c r="C406" s="90">
        <f t="shared" si="534"/>
        <v>0.55790000000000073</v>
      </c>
    </row>
    <row r="407" spans="2:3" x14ac:dyDescent="0.2">
      <c r="B407">
        <f t="shared" si="533"/>
        <v>265</v>
      </c>
      <c r="C407" s="90">
        <f t="shared" si="534"/>
        <v>0.55740000000000078</v>
      </c>
    </row>
    <row r="408" spans="2:3" x14ac:dyDescent="0.2">
      <c r="B408">
        <f t="shared" si="533"/>
        <v>266</v>
      </c>
      <c r="C408" s="90">
        <f t="shared" si="534"/>
        <v>0.55690000000000084</v>
      </c>
    </row>
    <row r="409" spans="2:3" x14ac:dyDescent="0.2">
      <c r="B409">
        <f t="shared" si="533"/>
        <v>267</v>
      </c>
      <c r="C409" s="90">
        <f t="shared" si="534"/>
        <v>0.55640000000000089</v>
      </c>
    </row>
    <row r="410" spans="2:3" x14ac:dyDescent="0.2">
      <c r="B410">
        <f t="shared" si="533"/>
        <v>268</v>
      </c>
      <c r="C410" s="90">
        <f t="shared" si="534"/>
        <v>0.55590000000000095</v>
      </c>
    </row>
    <row r="411" spans="2:3" x14ac:dyDescent="0.2">
      <c r="B411">
        <f t="shared" si="533"/>
        <v>269</v>
      </c>
      <c r="C411" s="90">
        <f t="shared" si="534"/>
        <v>0.555400000000001</v>
      </c>
    </row>
    <row r="412" spans="2:3" x14ac:dyDescent="0.2">
      <c r="B412">
        <f t="shared" si="533"/>
        <v>270</v>
      </c>
      <c r="C412" s="90">
        <f t="shared" si="534"/>
        <v>0.55490000000000106</v>
      </c>
    </row>
    <row r="413" spans="2:3" x14ac:dyDescent="0.2">
      <c r="B413">
        <f t="shared" si="533"/>
        <v>271</v>
      </c>
      <c r="C413" s="90">
        <f t="shared" si="534"/>
        <v>0.55440000000000111</v>
      </c>
    </row>
    <row r="414" spans="2:3" x14ac:dyDescent="0.2">
      <c r="B414">
        <f t="shared" si="533"/>
        <v>272</v>
      </c>
      <c r="C414" s="90">
        <f t="shared" si="534"/>
        <v>0.55390000000000117</v>
      </c>
    </row>
    <row r="415" spans="2:3" x14ac:dyDescent="0.2">
      <c r="B415">
        <f t="shared" si="533"/>
        <v>273</v>
      </c>
      <c r="C415" s="90">
        <f t="shared" si="534"/>
        <v>0.55340000000000122</v>
      </c>
    </row>
    <row r="416" spans="2:3" x14ac:dyDescent="0.2">
      <c r="B416">
        <f t="shared" si="533"/>
        <v>274</v>
      </c>
      <c r="C416" s="90">
        <f t="shared" si="534"/>
        <v>0.55290000000000128</v>
      </c>
    </row>
    <row r="417" spans="2:3" x14ac:dyDescent="0.2">
      <c r="B417">
        <f t="shared" si="533"/>
        <v>275</v>
      </c>
      <c r="C417" s="90">
        <f t="shared" si="534"/>
        <v>0.55240000000000133</v>
      </c>
    </row>
    <row r="418" spans="2:3" x14ac:dyDescent="0.2">
      <c r="B418">
        <f t="shared" si="533"/>
        <v>276</v>
      </c>
      <c r="C418" s="90">
        <f t="shared" si="534"/>
        <v>0.55190000000000139</v>
      </c>
    </row>
    <row r="419" spans="2:3" x14ac:dyDescent="0.2">
      <c r="B419">
        <f t="shared" si="533"/>
        <v>277</v>
      </c>
      <c r="C419" s="90">
        <f t="shared" si="534"/>
        <v>0.55140000000000144</v>
      </c>
    </row>
    <row r="420" spans="2:3" x14ac:dyDescent="0.2">
      <c r="B420">
        <f t="shared" si="533"/>
        <v>278</v>
      </c>
      <c r="C420" s="90">
        <f t="shared" si="534"/>
        <v>0.5509000000000015</v>
      </c>
    </row>
    <row r="421" spans="2:3" x14ac:dyDescent="0.2">
      <c r="B421">
        <f t="shared" si="533"/>
        <v>279</v>
      </c>
      <c r="C421" s="90">
        <f t="shared" si="534"/>
        <v>0.55040000000000155</v>
      </c>
    </row>
    <row r="422" spans="2:3" x14ac:dyDescent="0.2">
      <c r="B422">
        <f t="shared" si="533"/>
        <v>280</v>
      </c>
      <c r="C422" s="90">
        <f t="shared" si="534"/>
        <v>0.54990000000000161</v>
      </c>
    </row>
    <row r="423" spans="2:3" x14ac:dyDescent="0.2">
      <c r="B423">
        <f t="shared" si="533"/>
        <v>281</v>
      </c>
      <c r="C423" s="90">
        <f t="shared" si="534"/>
        <v>0.54940000000000166</v>
      </c>
    </row>
    <row r="424" spans="2:3" x14ac:dyDescent="0.2">
      <c r="B424">
        <f t="shared" si="533"/>
        <v>282</v>
      </c>
      <c r="C424" s="90">
        <f t="shared" si="534"/>
        <v>0.54890000000000172</v>
      </c>
    </row>
    <row r="425" spans="2:3" x14ac:dyDescent="0.2">
      <c r="B425">
        <f t="shared" ref="B425:B488" si="535">B424+1</f>
        <v>283</v>
      </c>
      <c r="C425" s="90">
        <f t="shared" si="534"/>
        <v>0.54840000000000177</v>
      </c>
    </row>
    <row r="426" spans="2:3" x14ac:dyDescent="0.2">
      <c r="B426">
        <f t="shared" si="535"/>
        <v>284</v>
      </c>
      <c r="C426" s="90">
        <f t="shared" si="534"/>
        <v>0.54790000000000183</v>
      </c>
    </row>
    <row r="427" spans="2:3" x14ac:dyDescent="0.2">
      <c r="B427">
        <f t="shared" si="535"/>
        <v>285</v>
      </c>
      <c r="C427" s="90">
        <f t="shared" si="534"/>
        <v>0.54740000000000189</v>
      </c>
    </row>
    <row r="428" spans="2:3" x14ac:dyDescent="0.2">
      <c r="B428">
        <f t="shared" si="535"/>
        <v>286</v>
      </c>
      <c r="C428" s="90">
        <f t="shared" si="534"/>
        <v>0.54690000000000194</v>
      </c>
    </row>
    <row r="429" spans="2:3" x14ac:dyDescent="0.2">
      <c r="B429">
        <f t="shared" si="535"/>
        <v>287</v>
      </c>
      <c r="C429" s="90">
        <f t="shared" si="534"/>
        <v>0.546400000000002</v>
      </c>
    </row>
    <row r="430" spans="2:3" x14ac:dyDescent="0.2">
      <c r="B430">
        <f t="shared" si="535"/>
        <v>288</v>
      </c>
      <c r="C430" s="90">
        <f t="shared" si="534"/>
        <v>0.54590000000000205</v>
      </c>
    </row>
    <row r="431" spans="2:3" x14ac:dyDescent="0.2">
      <c r="B431">
        <f t="shared" si="535"/>
        <v>289</v>
      </c>
      <c r="C431" s="90">
        <f t="shared" si="534"/>
        <v>0.54540000000000211</v>
      </c>
    </row>
    <row r="432" spans="2:3" x14ac:dyDescent="0.2">
      <c r="B432">
        <f t="shared" si="535"/>
        <v>290</v>
      </c>
      <c r="C432" s="90">
        <f t="shared" si="534"/>
        <v>0.54490000000000216</v>
      </c>
    </row>
    <row r="433" spans="2:3" x14ac:dyDescent="0.2">
      <c r="B433">
        <f t="shared" si="535"/>
        <v>291</v>
      </c>
      <c r="C433" s="90">
        <f t="shared" si="534"/>
        <v>0.54440000000000222</v>
      </c>
    </row>
    <row r="434" spans="2:3" x14ac:dyDescent="0.2">
      <c r="B434">
        <f t="shared" si="535"/>
        <v>292</v>
      </c>
      <c r="C434" s="90">
        <f t="shared" si="534"/>
        <v>0.54390000000000227</v>
      </c>
    </row>
    <row r="435" spans="2:3" x14ac:dyDescent="0.2">
      <c r="B435">
        <f t="shared" si="535"/>
        <v>293</v>
      </c>
      <c r="C435" s="90">
        <f t="shared" si="534"/>
        <v>0.54340000000000233</v>
      </c>
    </row>
    <row r="436" spans="2:3" x14ac:dyDescent="0.2">
      <c r="B436">
        <f t="shared" si="535"/>
        <v>294</v>
      </c>
      <c r="C436" s="90">
        <f t="shared" si="534"/>
        <v>0.54290000000000238</v>
      </c>
    </row>
    <row r="437" spans="2:3" x14ac:dyDescent="0.2">
      <c r="B437">
        <f t="shared" si="535"/>
        <v>295</v>
      </c>
      <c r="C437" s="90">
        <f t="shared" si="534"/>
        <v>0.54240000000000244</v>
      </c>
    </row>
    <row r="438" spans="2:3" x14ac:dyDescent="0.2">
      <c r="B438">
        <f t="shared" si="535"/>
        <v>296</v>
      </c>
      <c r="C438" s="90">
        <f t="shared" si="534"/>
        <v>0.54190000000000249</v>
      </c>
    </row>
    <row r="439" spans="2:3" x14ac:dyDescent="0.2">
      <c r="B439">
        <f t="shared" si="535"/>
        <v>297</v>
      </c>
      <c r="C439" s="90">
        <f t="shared" si="534"/>
        <v>0.54140000000000255</v>
      </c>
    </row>
    <row r="440" spans="2:3" x14ac:dyDescent="0.2">
      <c r="B440">
        <f t="shared" si="535"/>
        <v>298</v>
      </c>
      <c r="C440" s="90">
        <f t="shared" si="534"/>
        <v>0.5409000000000026</v>
      </c>
    </row>
    <row r="441" spans="2:3" x14ac:dyDescent="0.2">
      <c r="B441">
        <f t="shared" si="535"/>
        <v>299</v>
      </c>
      <c r="C441" s="90">
        <f t="shared" si="534"/>
        <v>0.54040000000000266</v>
      </c>
    </row>
    <row r="442" spans="2:3" x14ac:dyDescent="0.2">
      <c r="B442">
        <f t="shared" si="535"/>
        <v>300</v>
      </c>
      <c r="C442" s="90">
        <f t="shared" si="534"/>
        <v>0.53990000000000271</v>
      </c>
    </row>
    <row r="443" spans="2:3" x14ac:dyDescent="0.2">
      <c r="B443">
        <f t="shared" si="535"/>
        <v>301</v>
      </c>
      <c r="C443" s="90">
        <f t="shared" si="534"/>
        <v>0.53940000000000277</v>
      </c>
    </row>
    <row r="444" spans="2:3" x14ac:dyDescent="0.2">
      <c r="B444">
        <f t="shared" si="535"/>
        <v>302</v>
      </c>
      <c r="C444" s="90">
        <f t="shared" si="534"/>
        <v>0.53890000000000282</v>
      </c>
    </row>
    <row r="445" spans="2:3" x14ac:dyDescent="0.2">
      <c r="B445">
        <f t="shared" si="535"/>
        <v>303</v>
      </c>
      <c r="C445" s="90">
        <f t="shared" si="534"/>
        <v>0.53840000000000288</v>
      </c>
    </row>
    <row r="446" spans="2:3" x14ac:dyDescent="0.2">
      <c r="B446">
        <f t="shared" si="535"/>
        <v>304</v>
      </c>
      <c r="C446" s="90">
        <f t="shared" si="534"/>
        <v>0.53790000000000293</v>
      </c>
    </row>
    <row r="447" spans="2:3" x14ac:dyDescent="0.2">
      <c r="B447">
        <f t="shared" si="535"/>
        <v>305</v>
      </c>
      <c r="C447" s="90">
        <f t="shared" si="534"/>
        <v>0.53740000000000299</v>
      </c>
    </row>
    <row r="448" spans="2:3" x14ac:dyDescent="0.2">
      <c r="B448">
        <f t="shared" si="535"/>
        <v>306</v>
      </c>
      <c r="C448" s="90">
        <f t="shared" si="534"/>
        <v>0.53690000000000304</v>
      </c>
    </row>
    <row r="449" spans="2:3" x14ac:dyDescent="0.2">
      <c r="B449">
        <f t="shared" si="535"/>
        <v>307</v>
      </c>
      <c r="C449" s="90">
        <f t="shared" si="534"/>
        <v>0.5364000000000031</v>
      </c>
    </row>
    <row r="450" spans="2:3" x14ac:dyDescent="0.2">
      <c r="B450">
        <f t="shared" si="535"/>
        <v>308</v>
      </c>
      <c r="C450" s="90">
        <f t="shared" si="534"/>
        <v>0.53590000000000315</v>
      </c>
    </row>
    <row r="451" spans="2:3" x14ac:dyDescent="0.2">
      <c r="B451">
        <f t="shared" si="535"/>
        <v>309</v>
      </c>
      <c r="C451" s="90">
        <f t="shared" si="534"/>
        <v>0.53540000000000321</v>
      </c>
    </row>
    <row r="452" spans="2:3" x14ac:dyDescent="0.2">
      <c r="B452">
        <f t="shared" si="535"/>
        <v>310</v>
      </c>
      <c r="C452" s="90">
        <f t="shared" si="534"/>
        <v>0.53490000000000326</v>
      </c>
    </row>
    <row r="453" spans="2:3" x14ac:dyDescent="0.2">
      <c r="B453">
        <f t="shared" si="535"/>
        <v>311</v>
      </c>
      <c r="C453" s="90">
        <f t="shared" si="534"/>
        <v>0.53440000000000332</v>
      </c>
    </row>
    <row r="454" spans="2:3" x14ac:dyDescent="0.2">
      <c r="B454">
        <f t="shared" si="535"/>
        <v>312</v>
      </c>
      <c r="C454" s="90">
        <f t="shared" si="534"/>
        <v>0.53390000000000337</v>
      </c>
    </row>
    <row r="455" spans="2:3" x14ac:dyDescent="0.2">
      <c r="B455">
        <f t="shared" si="535"/>
        <v>313</v>
      </c>
      <c r="C455" s="90">
        <f t="shared" si="534"/>
        <v>0.53340000000000343</v>
      </c>
    </row>
    <row r="456" spans="2:3" x14ac:dyDescent="0.2">
      <c r="B456">
        <f t="shared" si="535"/>
        <v>314</v>
      </c>
      <c r="C456" s="90">
        <f t="shared" si="534"/>
        <v>0.53290000000000348</v>
      </c>
    </row>
    <row r="457" spans="2:3" x14ac:dyDescent="0.2">
      <c r="B457">
        <f t="shared" si="535"/>
        <v>315</v>
      </c>
      <c r="C457" s="90">
        <f t="shared" si="534"/>
        <v>0.53240000000000354</v>
      </c>
    </row>
    <row r="458" spans="2:3" x14ac:dyDescent="0.2">
      <c r="B458">
        <f t="shared" si="535"/>
        <v>316</v>
      </c>
      <c r="C458" s="90">
        <f t="shared" ref="C458:C472" si="536">C457-0.0005</f>
        <v>0.53190000000000359</v>
      </c>
    </row>
    <row r="459" spans="2:3" x14ac:dyDescent="0.2">
      <c r="B459">
        <f t="shared" si="535"/>
        <v>317</v>
      </c>
      <c r="C459" s="90">
        <f t="shared" si="536"/>
        <v>0.53140000000000365</v>
      </c>
    </row>
    <row r="460" spans="2:3" x14ac:dyDescent="0.2">
      <c r="B460">
        <f t="shared" si="535"/>
        <v>318</v>
      </c>
      <c r="C460" s="90">
        <f t="shared" si="536"/>
        <v>0.5309000000000037</v>
      </c>
    </row>
    <row r="461" spans="2:3" x14ac:dyDescent="0.2">
      <c r="B461">
        <f t="shared" si="535"/>
        <v>319</v>
      </c>
      <c r="C461" s="90">
        <f t="shared" si="536"/>
        <v>0.53040000000000376</v>
      </c>
    </row>
    <row r="462" spans="2:3" x14ac:dyDescent="0.2">
      <c r="B462">
        <f t="shared" si="535"/>
        <v>320</v>
      </c>
      <c r="C462" s="90">
        <f t="shared" si="536"/>
        <v>0.52990000000000381</v>
      </c>
    </row>
    <row r="463" spans="2:3" x14ac:dyDescent="0.2">
      <c r="B463">
        <f t="shared" si="535"/>
        <v>321</v>
      </c>
      <c r="C463" s="90">
        <f t="shared" si="536"/>
        <v>0.52940000000000387</v>
      </c>
    </row>
    <row r="464" spans="2:3" x14ac:dyDescent="0.2">
      <c r="B464">
        <f t="shared" si="535"/>
        <v>322</v>
      </c>
      <c r="C464" s="90">
        <f t="shared" si="536"/>
        <v>0.52890000000000392</v>
      </c>
    </row>
    <row r="465" spans="2:3" x14ac:dyDescent="0.2">
      <c r="B465">
        <f t="shared" si="535"/>
        <v>323</v>
      </c>
      <c r="C465" s="90">
        <f t="shared" si="536"/>
        <v>0.52840000000000398</v>
      </c>
    </row>
    <row r="466" spans="2:3" x14ac:dyDescent="0.2">
      <c r="B466">
        <f t="shared" si="535"/>
        <v>324</v>
      </c>
      <c r="C466" s="90">
        <f t="shared" si="536"/>
        <v>0.52790000000000403</v>
      </c>
    </row>
    <row r="467" spans="2:3" x14ac:dyDescent="0.2">
      <c r="B467">
        <f t="shared" si="535"/>
        <v>325</v>
      </c>
      <c r="C467" s="90">
        <f t="shared" si="536"/>
        <v>0.52740000000000409</v>
      </c>
    </row>
    <row r="468" spans="2:3" x14ac:dyDescent="0.2">
      <c r="B468">
        <f t="shared" si="535"/>
        <v>326</v>
      </c>
      <c r="C468" s="90">
        <f t="shared" si="536"/>
        <v>0.52690000000000414</v>
      </c>
    </row>
    <row r="469" spans="2:3" x14ac:dyDescent="0.2">
      <c r="B469">
        <f t="shared" si="535"/>
        <v>327</v>
      </c>
      <c r="C469" s="90">
        <f t="shared" si="536"/>
        <v>0.5264000000000042</v>
      </c>
    </row>
    <row r="470" spans="2:3" x14ac:dyDescent="0.2">
      <c r="B470">
        <f t="shared" si="535"/>
        <v>328</v>
      </c>
      <c r="C470" s="90">
        <f t="shared" si="536"/>
        <v>0.52590000000000425</v>
      </c>
    </row>
    <row r="471" spans="2:3" x14ac:dyDescent="0.2">
      <c r="B471">
        <f t="shared" si="535"/>
        <v>329</v>
      </c>
      <c r="C471" s="90">
        <f t="shared" si="536"/>
        <v>0.52540000000000431</v>
      </c>
    </row>
    <row r="472" spans="2:3" x14ac:dyDescent="0.2">
      <c r="B472">
        <f t="shared" si="535"/>
        <v>330</v>
      </c>
      <c r="C472" s="90">
        <f t="shared" si="536"/>
        <v>0.52490000000000436</v>
      </c>
    </row>
    <row r="473" spans="2:3" x14ac:dyDescent="0.2">
      <c r="B473">
        <f t="shared" si="535"/>
        <v>331</v>
      </c>
    </row>
    <row r="474" spans="2:3" x14ac:dyDescent="0.2">
      <c r="B474">
        <f t="shared" si="535"/>
        <v>332</v>
      </c>
    </row>
    <row r="475" spans="2:3" x14ac:dyDescent="0.2">
      <c r="B475">
        <f t="shared" si="535"/>
        <v>333</v>
      </c>
    </row>
    <row r="476" spans="2:3" x14ac:dyDescent="0.2">
      <c r="B476">
        <f t="shared" si="535"/>
        <v>334</v>
      </c>
    </row>
    <row r="477" spans="2:3" x14ac:dyDescent="0.2">
      <c r="B477">
        <f t="shared" si="535"/>
        <v>335</v>
      </c>
    </row>
    <row r="478" spans="2:3" x14ac:dyDescent="0.2">
      <c r="B478">
        <f t="shared" si="535"/>
        <v>336</v>
      </c>
    </row>
    <row r="479" spans="2:3" x14ac:dyDescent="0.2">
      <c r="B479">
        <f t="shared" si="535"/>
        <v>337</v>
      </c>
    </row>
    <row r="480" spans="2:3" x14ac:dyDescent="0.2">
      <c r="B480">
        <f t="shared" si="535"/>
        <v>338</v>
      </c>
    </row>
    <row r="481" spans="2:2" x14ac:dyDescent="0.2">
      <c r="B481">
        <f t="shared" si="535"/>
        <v>339</v>
      </c>
    </row>
    <row r="482" spans="2:2" x14ac:dyDescent="0.2">
      <c r="B482">
        <f t="shared" si="535"/>
        <v>340</v>
      </c>
    </row>
    <row r="483" spans="2:2" x14ac:dyDescent="0.2">
      <c r="B483">
        <f t="shared" si="535"/>
        <v>341</v>
      </c>
    </row>
    <row r="484" spans="2:2" x14ac:dyDescent="0.2">
      <c r="B484">
        <f t="shared" si="535"/>
        <v>342</v>
      </c>
    </row>
    <row r="485" spans="2:2" x14ac:dyDescent="0.2">
      <c r="B485">
        <f t="shared" si="535"/>
        <v>343</v>
      </c>
    </row>
    <row r="486" spans="2:2" x14ac:dyDescent="0.2">
      <c r="B486">
        <f t="shared" si="535"/>
        <v>344</v>
      </c>
    </row>
    <row r="487" spans="2:2" x14ac:dyDescent="0.2">
      <c r="B487">
        <f t="shared" si="535"/>
        <v>345</v>
      </c>
    </row>
    <row r="488" spans="2:2" x14ac:dyDescent="0.2">
      <c r="B488">
        <f t="shared" si="535"/>
        <v>346</v>
      </c>
    </row>
    <row r="489" spans="2:2" x14ac:dyDescent="0.2">
      <c r="B489">
        <f t="shared" ref="B489:B504" si="537">B488+1</f>
        <v>347</v>
      </c>
    </row>
    <row r="490" spans="2:2" x14ac:dyDescent="0.2">
      <c r="B490">
        <f t="shared" si="537"/>
        <v>348</v>
      </c>
    </row>
    <row r="491" spans="2:2" x14ac:dyDescent="0.2">
      <c r="B491">
        <f t="shared" si="537"/>
        <v>349</v>
      </c>
    </row>
    <row r="492" spans="2:2" x14ac:dyDescent="0.2">
      <c r="B492">
        <f t="shared" si="537"/>
        <v>350</v>
      </c>
    </row>
    <row r="493" spans="2:2" x14ac:dyDescent="0.2">
      <c r="B493">
        <f t="shared" si="537"/>
        <v>351</v>
      </c>
    </row>
    <row r="494" spans="2:2" x14ac:dyDescent="0.2">
      <c r="B494">
        <f t="shared" si="537"/>
        <v>352</v>
      </c>
    </row>
    <row r="495" spans="2:2" x14ac:dyDescent="0.2">
      <c r="B495">
        <f t="shared" si="537"/>
        <v>353</v>
      </c>
    </row>
    <row r="496" spans="2:2" x14ac:dyDescent="0.2">
      <c r="B496">
        <f t="shared" si="537"/>
        <v>354</v>
      </c>
    </row>
    <row r="497" spans="2:2" x14ac:dyDescent="0.2">
      <c r="B497">
        <f t="shared" si="537"/>
        <v>355</v>
      </c>
    </row>
    <row r="498" spans="2:2" x14ac:dyDescent="0.2">
      <c r="B498">
        <f t="shared" si="537"/>
        <v>356</v>
      </c>
    </row>
    <row r="499" spans="2:2" x14ac:dyDescent="0.2">
      <c r="B499">
        <f t="shared" si="537"/>
        <v>357</v>
      </c>
    </row>
    <row r="500" spans="2:2" x14ac:dyDescent="0.2">
      <c r="B500">
        <f t="shared" si="537"/>
        <v>358</v>
      </c>
    </row>
    <row r="501" spans="2:2" x14ac:dyDescent="0.2">
      <c r="B501">
        <f t="shared" si="537"/>
        <v>359</v>
      </c>
    </row>
    <row r="502" spans="2:2" x14ac:dyDescent="0.2">
      <c r="B502">
        <f t="shared" si="537"/>
        <v>360</v>
      </c>
    </row>
    <row r="503" spans="2:2" x14ac:dyDescent="0.2">
      <c r="B503">
        <f t="shared" si="537"/>
        <v>361</v>
      </c>
    </row>
    <row r="504" spans="2:2" x14ac:dyDescent="0.2">
      <c r="B504">
        <f t="shared" si="537"/>
        <v>362</v>
      </c>
    </row>
  </sheetData>
  <sheetProtection sheet="1" objects="1" scenarios="1"/>
  <mergeCells count="9">
    <mergeCell ref="AX5:BM5"/>
    <mergeCell ref="AO4:AO7"/>
    <mergeCell ref="AP4:AP7"/>
    <mergeCell ref="B2:H4"/>
    <mergeCell ref="M5:AB5"/>
    <mergeCell ref="U2:Z2"/>
    <mergeCell ref="U3:Z3"/>
    <mergeCell ref="N2:S2"/>
    <mergeCell ref="N3:S3"/>
  </mergeCells>
  <phoneticPr fontId="4" type="noConversion"/>
  <conditionalFormatting sqref="B9:B227">
    <cfRule type="expression" dxfId="39" priority="350">
      <formula>$A9="*"</formula>
    </cfRule>
  </conditionalFormatting>
  <conditionalFormatting sqref="D9:D20">
    <cfRule type="cellIs" dxfId="38" priority="124" operator="notBetween">
      <formula>$B$8+0.5</formula>
      <formula>0</formula>
    </cfRule>
  </conditionalFormatting>
  <conditionalFormatting sqref="D22:D33">
    <cfRule type="cellIs" dxfId="37" priority="122" operator="notBetween">
      <formula>$B$21+0.5</formula>
      <formula>$B$8+0.6</formula>
    </cfRule>
  </conditionalFormatting>
  <conditionalFormatting sqref="D35:D51">
    <cfRule type="cellIs" dxfId="36" priority="121" operator="notBetween">
      <formula>$B$34+0.5</formula>
      <formula>$B$21+0.6</formula>
    </cfRule>
  </conditionalFormatting>
  <conditionalFormatting sqref="D53:D76">
    <cfRule type="cellIs" dxfId="35" priority="120" operator="notBetween">
      <formula>$B$52+0.5</formula>
      <formula>$B$34+0.6</formula>
    </cfRule>
  </conditionalFormatting>
  <conditionalFormatting sqref="D78:D111">
    <cfRule type="cellIs" dxfId="34" priority="119" operator="notBetween">
      <formula>$B$77+0.5</formula>
      <formula>$B$52+0.6</formula>
    </cfRule>
  </conditionalFormatting>
  <conditionalFormatting sqref="D113:D135">
    <cfRule type="cellIs" dxfId="33" priority="118" operator="notBetween">
      <formula>$B$112+0.5</formula>
      <formula>$B$77+0.6</formula>
    </cfRule>
  </conditionalFormatting>
  <conditionalFormatting sqref="D137:D157">
    <cfRule type="cellIs" dxfId="32" priority="117" operator="notBetween">
      <formula>$B$136+0.5</formula>
      <formula>$B$112+0.6</formula>
    </cfRule>
  </conditionalFormatting>
  <conditionalFormatting sqref="D159:D178">
    <cfRule type="cellIs" dxfId="31" priority="116" operator="notBetween">
      <formula>$B$158+0.5</formula>
      <formula>$B$136+0.6</formula>
    </cfRule>
  </conditionalFormatting>
  <conditionalFormatting sqref="D180:D200">
    <cfRule type="cellIs" dxfId="30" priority="115" operator="notBetween">
      <formula>$B$179+0.5</formula>
      <formula>$B$158+0.6</formula>
    </cfRule>
  </conditionalFormatting>
  <conditionalFormatting sqref="D202:D214">
    <cfRule type="cellIs" dxfId="29" priority="114" operator="notBetween">
      <formula>$B$201+0.5</formula>
      <formula>$B$179+0.6</formula>
    </cfRule>
  </conditionalFormatting>
  <conditionalFormatting sqref="D216:D227">
    <cfRule type="cellIs" dxfId="28" priority="113" operator="lessThanOrEqual">
      <formula>$B$201+0.6</formula>
    </cfRule>
  </conditionalFormatting>
  <conditionalFormatting sqref="H9:H20">
    <cfRule type="top10" dxfId="27" priority="354" rank="5"/>
  </conditionalFormatting>
  <conditionalFormatting sqref="H22:H33">
    <cfRule type="top10" dxfId="26" priority="10" rank="5"/>
  </conditionalFormatting>
  <conditionalFormatting sqref="H27:H33">
    <cfRule type="top10" dxfId="25" priority="345" rank="5"/>
  </conditionalFormatting>
  <conditionalFormatting sqref="H35:H51">
    <cfRule type="top10" dxfId="24" priority="42" rank="5"/>
  </conditionalFormatting>
  <conditionalFormatting sqref="H53:H76">
    <cfRule type="top10" dxfId="23" priority="9" rank="5"/>
  </conditionalFormatting>
  <conditionalFormatting sqref="H78:H90">
    <cfRule type="top10" dxfId="22" priority="36" rank="5"/>
  </conditionalFormatting>
  <conditionalFormatting sqref="H91:H111">
    <cfRule type="top10" dxfId="21" priority="339" rank="5"/>
  </conditionalFormatting>
  <conditionalFormatting sqref="H113:H125">
    <cfRule type="top10" dxfId="20" priority="8" rank="5"/>
  </conditionalFormatting>
  <conditionalFormatting sqref="H137:H157">
    <cfRule type="top10" dxfId="19" priority="7" rank="5"/>
  </conditionalFormatting>
  <conditionalFormatting sqref="H159:H178">
    <cfRule type="top10" dxfId="18" priority="6" rank="5"/>
  </conditionalFormatting>
  <conditionalFormatting sqref="H180:H200">
    <cfRule type="top10" dxfId="17" priority="326" rank="5"/>
  </conditionalFormatting>
  <conditionalFormatting sqref="H202:H214">
    <cfRule type="top10" dxfId="16" priority="323" rank="5"/>
  </conditionalFormatting>
  <conditionalFormatting sqref="H216:H223">
    <cfRule type="top10" dxfId="15" priority="33" rank="5"/>
  </conditionalFormatting>
  <conditionalFormatting sqref="H224:H227">
    <cfRule type="top10" dxfId="14" priority="320" rank="5"/>
  </conditionalFormatting>
  <conditionalFormatting sqref="I9:I111">
    <cfRule type="top10" dxfId="13" priority="1" rank="1"/>
  </conditionalFormatting>
  <conditionalFormatting sqref="I113:I227">
    <cfRule type="top10" dxfId="12" priority="105" rank="1"/>
  </conditionalFormatting>
  <conditionalFormatting sqref="M54:Q57">
    <cfRule type="expression" dxfId="11" priority="17">
      <formula>AND(AX54&lt;&gt;"",AX54&lt;&gt;0)</formula>
    </cfRule>
  </conditionalFormatting>
  <conditionalFormatting sqref="M79:Q79">
    <cfRule type="expression" dxfId="10" priority="16">
      <formula>AND(AX79&lt;&gt;"",AX79&lt;&gt;0)</formula>
    </cfRule>
  </conditionalFormatting>
  <conditionalFormatting sqref="M138:Q142">
    <cfRule type="expression" dxfId="9" priority="14">
      <formula>AND(AX138&lt;&gt;"",AX138&lt;&gt;0)</formula>
    </cfRule>
  </conditionalFormatting>
  <conditionalFormatting sqref="M9:AB20 M22:AB33 M35:AB51 M53:AB76 M78:AB111 M113:AB135 M137:AB157 M159:AB178 M180:AB200 M202:AB214">
    <cfRule type="expression" dxfId="8" priority="20">
      <formula>AND(AX9&lt;&gt;"",AX9&lt;&gt;0)</formula>
    </cfRule>
  </conditionalFormatting>
  <conditionalFormatting sqref="X9:Y20 X22:Y33">
    <cfRule type="expression" dxfId="7" priority="401">
      <formula>BK9&lt;&gt;""</formula>
    </cfRule>
  </conditionalFormatting>
  <conditionalFormatting sqref="X22:Y33 X35:Y51 X53:Y76 X78:Y111 X113:Y135 X137:Y157 X159:Y178 X180:Y200 X202:Y214">
    <cfRule type="expression" dxfId="6" priority="405">
      <formula>AND(BK22&lt;&gt;"",BK22&lt;&gt;0)</formula>
    </cfRule>
  </conditionalFormatting>
  <conditionalFormatting sqref="Z9:AB20 Z22:AB33">
    <cfRule type="expression" dxfId="5" priority="373">
      <formula>BK9&lt;&gt;""</formula>
    </cfRule>
  </conditionalFormatting>
  <pageMargins left="0.61" right="0.5" top="1" bottom="1" header="0.5" footer="0.5"/>
  <pageSetup orientation="landscape" r:id="rId1"/>
  <rowBreaks count="6" manualBreakCount="6">
    <brk id="33" min="1" max="19" man="1"/>
    <brk id="67" min="1" max="19" man="1"/>
    <brk id="104" min="1" max="19" man="1"/>
    <brk id="143" min="1" max="19" man="1"/>
    <brk id="175" min="1" max="19" man="1"/>
    <brk id="214" min="1" max="19" man="1"/>
  </rowBreaks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0"/>
  <sheetViews>
    <sheetView workbookViewId="0">
      <pane ySplit="1" topLeftCell="A2" activePane="bottomLeft" state="frozen"/>
      <selection pane="bottomLeft" activeCell="G1" sqref="G1:G1048576"/>
    </sheetView>
  </sheetViews>
  <sheetFormatPr defaultColWidth="11.42578125" defaultRowHeight="12.75" x14ac:dyDescent="0.2"/>
  <cols>
    <col min="1" max="1" width="12.42578125" style="60" customWidth="1"/>
    <col min="2" max="2" width="17.140625" style="2" bestFit="1" customWidth="1"/>
    <col min="3" max="3" width="17.42578125" style="2" customWidth="1"/>
    <col min="4" max="4" width="8.42578125" style="2" customWidth="1"/>
    <col min="5" max="5" width="7.28515625" style="2" customWidth="1"/>
    <col min="6" max="6" width="10.85546875" style="2"/>
    <col min="7" max="7" width="12.7109375" style="1" customWidth="1"/>
    <col min="8" max="8" width="15.42578125" style="2" bestFit="1" customWidth="1"/>
    <col min="9" max="9" width="12.7109375" style="2" customWidth="1"/>
    <col min="10" max="10" width="11.42578125" style="2" customWidth="1"/>
    <col min="11" max="11" width="7.28515625" style="2" customWidth="1"/>
  </cols>
  <sheetData>
    <row r="1" spans="1:11" x14ac:dyDescent="0.2">
      <c r="A1" s="79" t="s">
        <v>33</v>
      </c>
      <c r="B1" s="72" t="s">
        <v>38</v>
      </c>
      <c r="C1" s="72" t="s">
        <v>23</v>
      </c>
      <c r="D1" s="72" t="s">
        <v>22</v>
      </c>
      <c r="E1" s="72" t="s">
        <v>37</v>
      </c>
      <c r="G1" s="80" t="s">
        <v>33</v>
      </c>
      <c r="H1" s="73" t="s">
        <v>39</v>
      </c>
      <c r="I1" s="73" t="s">
        <v>23</v>
      </c>
      <c r="J1" s="73" t="s">
        <v>22</v>
      </c>
      <c r="K1" s="73" t="s">
        <v>37</v>
      </c>
    </row>
    <row r="2" spans="1:11" x14ac:dyDescent="0.2">
      <c r="G2" s="81"/>
    </row>
    <row r="3" spans="1:11" x14ac:dyDescent="0.2">
      <c r="A3" s="65"/>
      <c r="I3" s="66"/>
      <c r="J3" s="66"/>
    </row>
    <row r="6" spans="1:11" x14ac:dyDescent="0.2">
      <c r="A6" s="65"/>
    </row>
    <row r="7" spans="1:11" x14ac:dyDescent="0.2">
      <c r="G7" s="81"/>
    </row>
    <row r="8" spans="1:11" x14ac:dyDescent="0.2">
      <c r="G8" s="81"/>
    </row>
    <row r="9" spans="1:11" x14ac:dyDescent="0.2">
      <c r="H9" s="66"/>
      <c r="I9" s="66"/>
      <c r="J9" s="66"/>
    </row>
    <row r="10" spans="1:11" x14ac:dyDescent="0.2">
      <c r="G10" s="81"/>
    </row>
    <row r="11" spans="1:11" x14ac:dyDescent="0.2">
      <c r="G11" s="81"/>
    </row>
    <row r="12" spans="1:11" x14ac:dyDescent="0.2">
      <c r="I12" s="66"/>
      <c r="J12" s="66"/>
    </row>
    <row r="14" spans="1:11" x14ac:dyDescent="0.2">
      <c r="G14" s="81"/>
    </row>
    <row r="15" spans="1:11" x14ac:dyDescent="0.2">
      <c r="A15" s="65"/>
    </row>
    <row r="16" spans="1:11" x14ac:dyDescent="0.2">
      <c r="A16" s="65"/>
      <c r="G16" s="81"/>
    </row>
    <row r="17" spans="1:10" x14ac:dyDescent="0.2">
      <c r="A17" s="65"/>
      <c r="G17" s="81"/>
    </row>
    <row r="18" spans="1:10" x14ac:dyDescent="0.2">
      <c r="A18" s="65"/>
      <c r="H18" s="66"/>
    </row>
    <row r="19" spans="1:10" x14ac:dyDescent="0.2">
      <c r="G19" s="81"/>
    </row>
    <row r="20" spans="1:10" x14ac:dyDescent="0.2">
      <c r="G20" s="81"/>
    </row>
    <row r="24" spans="1:10" x14ac:dyDescent="0.2">
      <c r="G24" s="81"/>
    </row>
    <row r="25" spans="1:10" x14ac:dyDescent="0.2">
      <c r="H25" s="66"/>
    </row>
    <row r="26" spans="1:10" x14ac:dyDescent="0.2">
      <c r="A26" s="65"/>
      <c r="G26" s="81"/>
    </row>
    <row r="27" spans="1:10" x14ac:dyDescent="0.2">
      <c r="G27" s="81"/>
    </row>
    <row r="30" spans="1:10" x14ac:dyDescent="0.2">
      <c r="G30" s="81"/>
    </row>
    <row r="31" spans="1:10" x14ac:dyDescent="0.2">
      <c r="H31" s="66"/>
    </row>
    <row r="32" spans="1:10" x14ac:dyDescent="0.2">
      <c r="I32" s="66"/>
      <c r="J32" s="66"/>
    </row>
    <row r="33" spans="2:10" x14ac:dyDescent="0.2">
      <c r="G33" s="81"/>
    </row>
    <row r="34" spans="2:10" x14ac:dyDescent="0.2">
      <c r="B34" s="66"/>
    </row>
    <row r="39" spans="2:10" x14ac:dyDescent="0.2">
      <c r="B39" s="66"/>
      <c r="I39" s="66"/>
      <c r="J39" s="66"/>
    </row>
    <row r="48" spans="2:10" x14ac:dyDescent="0.2">
      <c r="H48" s="66"/>
    </row>
    <row r="49" spans="7:10" x14ac:dyDescent="0.2">
      <c r="H49" s="66"/>
    </row>
    <row r="51" spans="7:10" x14ac:dyDescent="0.2">
      <c r="H51" s="66"/>
      <c r="I51" s="66"/>
      <c r="J51" s="66"/>
    </row>
    <row r="52" spans="7:10" x14ac:dyDescent="0.2">
      <c r="I52" s="66"/>
      <c r="J52" s="66"/>
    </row>
    <row r="53" spans="7:10" x14ac:dyDescent="0.2">
      <c r="H53" s="66"/>
      <c r="I53" s="66"/>
      <c r="J53" s="66"/>
    </row>
    <row r="54" spans="7:10" x14ac:dyDescent="0.2">
      <c r="H54" s="66"/>
    </row>
    <row r="55" spans="7:10" x14ac:dyDescent="0.2">
      <c r="I55" s="66"/>
      <c r="J55" s="66"/>
    </row>
    <row r="56" spans="7:10" x14ac:dyDescent="0.2">
      <c r="H56" s="66"/>
      <c r="I56" s="66"/>
      <c r="J56" s="66"/>
    </row>
    <row r="57" spans="7:10" x14ac:dyDescent="0.2">
      <c r="H57" s="66"/>
      <c r="I57" s="66"/>
      <c r="J57" s="66"/>
    </row>
    <row r="58" spans="7:10" x14ac:dyDescent="0.2">
      <c r="G58" s="81"/>
    </row>
    <row r="59" spans="7:10" x14ac:dyDescent="0.2">
      <c r="G59" s="81"/>
    </row>
    <row r="60" spans="7:10" x14ac:dyDescent="0.2">
      <c r="G60" s="81"/>
    </row>
    <row r="61" spans="7:10" x14ac:dyDescent="0.2">
      <c r="G61" s="81"/>
      <c r="H61" s="66"/>
      <c r="I61" s="66"/>
      <c r="J61" s="66"/>
    </row>
    <row r="62" spans="7:10" x14ac:dyDescent="0.2">
      <c r="G62" s="81"/>
      <c r="I62" s="66"/>
      <c r="J62" s="66"/>
    </row>
    <row r="63" spans="7:10" x14ac:dyDescent="0.2">
      <c r="H63" s="66"/>
      <c r="I63" s="66"/>
      <c r="J63" s="66"/>
    </row>
    <row r="64" spans="7:10" x14ac:dyDescent="0.2">
      <c r="G64" s="81"/>
      <c r="I64" s="66"/>
      <c r="J64" s="66"/>
    </row>
    <row r="65" spans="1:10" x14ac:dyDescent="0.2">
      <c r="G65" s="81"/>
      <c r="I65" s="66"/>
      <c r="J65" s="66"/>
    </row>
    <row r="66" spans="1:10" x14ac:dyDescent="0.2">
      <c r="G66" s="81"/>
      <c r="I66" s="66"/>
      <c r="J66" s="66"/>
    </row>
    <row r="67" spans="1:10" x14ac:dyDescent="0.2">
      <c r="H67" s="66"/>
      <c r="I67" s="66"/>
      <c r="J67" s="66"/>
    </row>
    <row r="68" spans="1:10" x14ac:dyDescent="0.2">
      <c r="H68" s="66"/>
      <c r="I68" s="66"/>
      <c r="J68" s="66"/>
    </row>
    <row r="69" spans="1:10" x14ac:dyDescent="0.2">
      <c r="I69" s="66"/>
      <c r="J69" s="66"/>
    </row>
    <row r="70" spans="1:10" x14ac:dyDescent="0.2">
      <c r="H70" s="66"/>
      <c r="I70" s="66"/>
      <c r="J70" s="66"/>
    </row>
    <row r="71" spans="1:10" x14ac:dyDescent="0.2">
      <c r="G71" s="81"/>
      <c r="I71" s="66"/>
      <c r="J71" s="66"/>
    </row>
    <row r="72" spans="1:10" x14ac:dyDescent="0.2">
      <c r="I72" s="66"/>
      <c r="J72" s="66"/>
    </row>
    <row r="73" spans="1:10" x14ac:dyDescent="0.2">
      <c r="I73" s="66"/>
      <c r="J73" s="66"/>
    </row>
    <row r="74" spans="1:10" x14ac:dyDescent="0.2">
      <c r="H74" s="66"/>
      <c r="I74" s="66"/>
      <c r="J74" s="66"/>
    </row>
    <row r="75" spans="1:10" x14ac:dyDescent="0.2">
      <c r="H75"/>
    </row>
    <row r="76" spans="1:10" x14ac:dyDescent="0.2">
      <c r="H76"/>
    </row>
    <row r="77" spans="1:10" x14ac:dyDescent="0.2">
      <c r="H77"/>
    </row>
    <row r="78" spans="1:10" x14ac:dyDescent="0.2">
      <c r="H78" s="66"/>
      <c r="I78" s="66"/>
      <c r="J78" s="66"/>
    </row>
    <row r="79" spans="1:10" x14ac:dyDescent="0.2">
      <c r="A79" s="65"/>
      <c r="C79" s="66"/>
      <c r="D79" s="66"/>
    </row>
    <row r="81" spans="1:7" x14ac:dyDescent="0.2">
      <c r="A81" s="65"/>
      <c r="C81" s="66"/>
      <c r="D81" s="66"/>
    </row>
    <row r="86" spans="1:7" x14ac:dyDescent="0.2">
      <c r="A86" s="65"/>
      <c r="C86" s="66"/>
      <c r="D86" s="66"/>
    </row>
    <row r="87" spans="1:7" x14ac:dyDescent="0.2">
      <c r="A87" s="65"/>
    </row>
    <row r="88" spans="1:7" x14ac:dyDescent="0.2">
      <c r="A88" s="65"/>
    </row>
    <row r="89" spans="1:7" x14ac:dyDescent="0.2">
      <c r="A89" s="65"/>
      <c r="C89" s="66"/>
      <c r="D89" s="66"/>
      <c r="G89" s="81"/>
    </row>
    <row r="90" spans="1:7" x14ac:dyDescent="0.2">
      <c r="A90" s="65"/>
      <c r="C90" s="66"/>
      <c r="D90" s="66"/>
      <c r="G90" s="81"/>
    </row>
    <row r="91" spans="1:7" x14ac:dyDescent="0.2">
      <c r="A91" s="65"/>
      <c r="C91" s="66"/>
      <c r="D91" s="66"/>
    </row>
    <row r="92" spans="1:7" x14ac:dyDescent="0.2">
      <c r="A92" s="65"/>
      <c r="C92" s="66"/>
      <c r="D92" s="66"/>
    </row>
    <row r="93" spans="1:7" x14ac:dyDescent="0.2">
      <c r="A93" s="65"/>
      <c r="C93" s="66"/>
      <c r="D93" s="66"/>
    </row>
    <row r="95" spans="1:7" x14ac:dyDescent="0.2">
      <c r="A95" s="65"/>
      <c r="C95" s="66"/>
      <c r="D95" s="66"/>
    </row>
    <row r="96" spans="1:7" x14ac:dyDescent="0.2">
      <c r="C96" s="66"/>
      <c r="D96" s="66"/>
    </row>
    <row r="97" spans="1:4" x14ac:dyDescent="0.2">
      <c r="C97" s="66"/>
      <c r="D97" s="66"/>
    </row>
    <row r="98" spans="1:4" x14ac:dyDescent="0.2">
      <c r="C98" s="66"/>
      <c r="D98" s="66"/>
    </row>
    <row r="99" spans="1:4" x14ac:dyDescent="0.2">
      <c r="C99" s="66"/>
      <c r="D99" s="66"/>
    </row>
    <row r="100" spans="1:4" x14ac:dyDescent="0.2">
      <c r="A100" s="65"/>
      <c r="C100" s="66"/>
      <c r="D100" s="66"/>
    </row>
    <row r="101" spans="1:4" x14ac:dyDescent="0.2">
      <c r="C101" s="66"/>
      <c r="D101" s="66"/>
    </row>
    <row r="104" spans="1:4" x14ac:dyDescent="0.2">
      <c r="C104" s="66"/>
      <c r="D104" s="66"/>
    </row>
    <row r="106" spans="1:4" x14ac:dyDescent="0.2">
      <c r="B106" s="66"/>
    </row>
    <row r="110" spans="1:4" x14ac:dyDescent="0.2">
      <c r="B110" s="66"/>
    </row>
    <row r="114" spans="1:2" x14ac:dyDescent="0.2">
      <c r="B114" s="66"/>
    </row>
    <row r="118" spans="1:2" x14ac:dyDescent="0.2">
      <c r="A118" s="65"/>
    </row>
    <row r="119" spans="1:2" x14ac:dyDescent="0.2">
      <c r="A119" s="65"/>
    </row>
    <row r="120" spans="1:2" x14ac:dyDescent="0.2">
      <c r="A120" s="65"/>
    </row>
    <row r="122" spans="1:2" x14ac:dyDescent="0.2">
      <c r="B122" s="66"/>
    </row>
    <row r="125" spans="1:2" x14ac:dyDescent="0.2">
      <c r="A125" s="65"/>
    </row>
    <row r="126" spans="1:2" x14ac:dyDescent="0.2">
      <c r="A126" s="65"/>
    </row>
    <row r="127" spans="1:2" x14ac:dyDescent="0.2">
      <c r="A127" s="65"/>
    </row>
    <row r="129" spans="1:5" x14ac:dyDescent="0.2">
      <c r="E129" s="66"/>
    </row>
    <row r="130" spans="1:5" x14ac:dyDescent="0.2">
      <c r="B130" s="66"/>
      <c r="C130" s="66"/>
      <c r="D130" s="66"/>
    </row>
    <row r="131" spans="1:5" x14ac:dyDescent="0.2">
      <c r="B131" s="66"/>
      <c r="C131" s="66"/>
      <c r="D131" s="66"/>
      <c r="E131" s="66"/>
    </row>
    <row r="132" spans="1:5" x14ac:dyDescent="0.2">
      <c r="B132" s="66"/>
      <c r="C132" s="66"/>
      <c r="D132" s="66"/>
    </row>
    <row r="133" spans="1:5" x14ac:dyDescent="0.2">
      <c r="A133" s="65"/>
    </row>
    <row r="134" spans="1:5" x14ac:dyDescent="0.2">
      <c r="A134" s="65"/>
    </row>
    <row r="136" spans="1:5" x14ac:dyDescent="0.2">
      <c r="A136" s="65"/>
    </row>
    <row r="137" spans="1:5" x14ac:dyDescent="0.2">
      <c r="B137" s="66"/>
    </row>
    <row r="138" spans="1:5" x14ac:dyDescent="0.2">
      <c r="B138" s="66"/>
    </row>
    <row r="143" spans="1:5" x14ac:dyDescent="0.2">
      <c r="A143" s="65"/>
      <c r="E143" s="66"/>
    </row>
    <row r="147" spans="1:4" x14ac:dyDescent="0.2">
      <c r="A147" s="65"/>
    </row>
    <row r="148" spans="1:4" x14ac:dyDescent="0.2">
      <c r="A148" s="65"/>
    </row>
    <row r="149" spans="1:4" x14ac:dyDescent="0.2">
      <c r="A149" s="65"/>
      <c r="B149" s="66"/>
      <c r="C149" s="66"/>
      <c r="D149" s="66"/>
    </row>
    <row r="150" spans="1:4" x14ac:dyDescent="0.2">
      <c r="A150" s="65"/>
    </row>
  </sheetData>
  <sortState xmlns:xlrd2="http://schemas.microsoft.com/office/spreadsheetml/2017/richdata2" ref="G2:K102">
    <sortCondition ref="G2:G102"/>
    <sortCondition ref="K2:K102"/>
    <sortCondition ref="I2:I102"/>
  </sortState>
  <phoneticPr fontId="9" type="noConversion"/>
  <conditionalFormatting sqref="E2:E73">
    <cfRule type="cellIs" dxfId="4" priority="0" stopIfTrue="1" operator="notEqual">
      <formula>E3</formula>
    </cfRule>
  </conditionalFormatting>
  <conditionalFormatting sqref="K2:K50">
    <cfRule type="cellIs" dxfId="3" priority="1" stopIfTrue="1" operator="notEqual">
      <formula>K3</formula>
    </cfRule>
  </conditionalFormatting>
  <conditionalFormatting sqref="K53:K90">
    <cfRule type="cellIs" dxfId="2" priority="3" stopIfTrue="1" operator="notEqual">
      <formula>K54</formula>
    </cfRule>
  </conditionalFormatting>
  <pageMargins left="0.75" right="0.75" top="1" bottom="1" header="0.5" footer="0.5"/>
  <pageSetup orientation="portrait"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'counts-girls'!$A$1:$A$4</xm:f>
          </x14:formula1>
          <xm:sqref>I2:I50</xm:sqref>
        </x14:dataValidation>
        <x14:dataValidation type="list" allowBlank="1" showInputMessage="1" showErrorMessage="1" xr:uid="{00000000-0002-0000-0200-000001000000}">
          <x14:formula1>
            <xm:f>'counts-boys'!$A$1:$A$4</xm:f>
          </x14:formula1>
          <xm:sqref>C2:C73</xm:sqref>
        </x14:dataValidation>
        <x14:dataValidation type="list" allowBlank="1" showInputMessage="1" showErrorMessage="1" xr:uid="{00000000-0002-0000-0200-000002000000}">
          <x14:formula1>
            <xm:f>'boys meet'!$BO$4:$BO$14</xm:f>
          </x14:formula1>
          <xm:sqref>E2:E73</xm:sqref>
        </x14:dataValidation>
        <x14:dataValidation type="list" allowBlank="1" showInputMessage="1" showErrorMessage="1" xr:uid="{00000000-0002-0000-0200-000003000000}">
          <x14:formula1>
            <xm:f>'girls meet'!$BO$4:$BO$13</xm:f>
          </x14:formula1>
          <xm:sqref>K2:K50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EB29E-BD43-4B94-A94A-2CB3ECF44E9F}">
  <dimension ref="A1:K220"/>
  <sheetViews>
    <sheetView workbookViewId="0">
      <selection activeCell="A169" sqref="A169:D176"/>
    </sheetView>
  </sheetViews>
  <sheetFormatPr defaultColWidth="11.42578125" defaultRowHeight="12.75" x14ac:dyDescent="0.2"/>
  <cols>
    <col min="1" max="1" width="10.7109375" style="60" customWidth="1"/>
    <col min="2" max="2" width="21.7109375" style="2" customWidth="1"/>
    <col min="3" max="3" width="22.42578125" style="2" customWidth="1"/>
    <col min="4" max="4" width="10.85546875" style="2" customWidth="1"/>
    <col min="5" max="5" width="8.42578125" style="2" customWidth="1"/>
  </cols>
  <sheetData>
    <row r="1" spans="1:10" x14ac:dyDescent="0.2">
      <c r="A1" s="82" t="s">
        <v>33</v>
      </c>
      <c r="B1" s="72" t="s">
        <v>40</v>
      </c>
      <c r="C1" s="72" t="s">
        <v>41</v>
      </c>
      <c r="D1" s="72" t="s">
        <v>22</v>
      </c>
      <c r="E1" s="72" t="s">
        <v>37</v>
      </c>
      <c r="I1" s="83">
        <v>1</v>
      </c>
      <c r="J1" s="83">
        <v>114</v>
      </c>
    </row>
    <row r="2" spans="1:10" x14ac:dyDescent="0.2">
      <c r="A2" s="65" t="s">
        <v>196</v>
      </c>
      <c r="B2" s="66" t="s">
        <v>215</v>
      </c>
      <c r="C2" s="66" t="s">
        <v>211</v>
      </c>
      <c r="D2" s="66">
        <v>163.80000000000001</v>
      </c>
      <c r="E2" s="2">
        <f t="shared" ref="E2:E65" si="0">LOOKUP(D2,I$1:I$11,J$1:J$11)</f>
        <v>165</v>
      </c>
      <c r="I2" s="83">
        <f>J1+0.6</f>
        <v>114.6</v>
      </c>
      <c r="J2" s="83">
        <v>123</v>
      </c>
    </row>
    <row r="3" spans="1:10" x14ac:dyDescent="0.2">
      <c r="A3" s="65" t="s">
        <v>196</v>
      </c>
      <c r="B3" s="66" t="s">
        <v>219</v>
      </c>
      <c r="C3" s="66" t="s">
        <v>211</v>
      </c>
      <c r="D3" s="66">
        <v>196.9</v>
      </c>
      <c r="E3" s="2">
        <f t="shared" si="0"/>
        <v>198</v>
      </c>
      <c r="I3" s="83">
        <f t="shared" ref="I3:I11" si="1">J2+0.6</f>
        <v>123.6</v>
      </c>
      <c r="J3" s="83">
        <v>132</v>
      </c>
    </row>
    <row r="4" spans="1:10" x14ac:dyDescent="0.2">
      <c r="B4" s="66" t="s">
        <v>218</v>
      </c>
      <c r="C4" s="66" t="s">
        <v>211</v>
      </c>
      <c r="D4" s="66">
        <v>187.3</v>
      </c>
      <c r="E4" s="2">
        <f t="shared" si="0"/>
        <v>198</v>
      </c>
      <c r="I4" s="83">
        <f t="shared" si="1"/>
        <v>132.6</v>
      </c>
      <c r="J4" s="83">
        <v>148</v>
      </c>
    </row>
    <row r="5" spans="1:10" x14ac:dyDescent="0.2">
      <c r="A5" s="60" t="s">
        <v>196</v>
      </c>
      <c r="B5" s="66" t="s">
        <v>260</v>
      </c>
      <c r="C5" s="66" t="s">
        <v>107</v>
      </c>
      <c r="D5" s="66">
        <v>177.2</v>
      </c>
      <c r="E5" s="2">
        <f t="shared" si="0"/>
        <v>181</v>
      </c>
      <c r="I5" s="83">
        <f t="shared" si="1"/>
        <v>148.6</v>
      </c>
      <c r="J5" s="83">
        <v>165</v>
      </c>
    </row>
    <row r="6" spans="1:10" x14ac:dyDescent="0.2">
      <c r="B6" s="66" t="s">
        <v>87</v>
      </c>
      <c r="C6" s="66" t="s">
        <v>119</v>
      </c>
      <c r="D6" s="66">
        <v>218.9</v>
      </c>
      <c r="E6" s="2">
        <f t="shared" si="0"/>
        <v>220</v>
      </c>
      <c r="I6" s="83">
        <f t="shared" si="1"/>
        <v>165.6</v>
      </c>
      <c r="J6" s="83">
        <v>181</v>
      </c>
    </row>
    <row r="7" spans="1:10" x14ac:dyDescent="0.2">
      <c r="A7" s="65"/>
      <c r="B7" s="2" t="s">
        <v>144</v>
      </c>
      <c r="C7" s="66" t="s">
        <v>106</v>
      </c>
      <c r="D7" s="66">
        <v>178.4</v>
      </c>
      <c r="E7" s="2">
        <f t="shared" si="0"/>
        <v>181</v>
      </c>
      <c r="I7" s="83">
        <f t="shared" si="1"/>
        <v>181.6</v>
      </c>
      <c r="J7" s="83">
        <v>198</v>
      </c>
    </row>
    <row r="8" spans="1:10" x14ac:dyDescent="0.2">
      <c r="A8" s="60" t="s">
        <v>196</v>
      </c>
      <c r="B8" s="2" t="s">
        <v>267</v>
      </c>
      <c r="C8" s="66" t="s">
        <v>109</v>
      </c>
      <c r="D8" s="66">
        <v>173.2</v>
      </c>
      <c r="E8" s="2">
        <f t="shared" si="0"/>
        <v>181</v>
      </c>
      <c r="I8" s="83">
        <f t="shared" si="1"/>
        <v>198.6</v>
      </c>
      <c r="J8" s="83">
        <v>220</v>
      </c>
    </row>
    <row r="9" spans="1:10" x14ac:dyDescent="0.2">
      <c r="A9" s="60" t="s">
        <v>196</v>
      </c>
      <c r="B9" s="2" t="s">
        <v>207</v>
      </c>
      <c r="C9" s="66" t="s">
        <v>44</v>
      </c>
      <c r="D9" s="66">
        <v>150.6</v>
      </c>
      <c r="E9" s="2">
        <f t="shared" si="0"/>
        <v>165</v>
      </c>
      <c r="I9" s="83">
        <f t="shared" si="1"/>
        <v>220.6</v>
      </c>
      <c r="J9" s="83">
        <v>242</v>
      </c>
    </row>
    <row r="10" spans="1:10" x14ac:dyDescent="0.2">
      <c r="A10" s="65" t="s">
        <v>196</v>
      </c>
      <c r="B10" s="2" t="s">
        <v>212</v>
      </c>
      <c r="C10" s="66" t="s">
        <v>211</v>
      </c>
      <c r="D10" s="66">
        <v>145.9</v>
      </c>
      <c r="E10" s="2">
        <f t="shared" si="0"/>
        <v>148</v>
      </c>
      <c r="I10" s="83">
        <f t="shared" si="1"/>
        <v>242.6</v>
      </c>
      <c r="J10" s="83">
        <v>275</v>
      </c>
    </row>
    <row r="11" spans="1:10" x14ac:dyDescent="0.2">
      <c r="A11" s="60" t="s">
        <v>196</v>
      </c>
      <c r="B11" s="2" t="s">
        <v>52</v>
      </c>
      <c r="C11" s="2" t="s">
        <v>106</v>
      </c>
      <c r="D11" s="2">
        <v>263.39999999999998</v>
      </c>
      <c r="E11" s="2">
        <f t="shared" si="0"/>
        <v>275</v>
      </c>
      <c r="I11" s="83">
        <f t="shared" si="1"/>
        <v>275.60000000000002</v>
      </c>
      <c r="J11" s="83" t="s">
        <v>26</v>
      </c>
    </row>
    <row r="12" spans="1:10" x14ac:dyDescent="0.2">
      <c r="A12" s="65" t="s">
        <v>196</v>
      </c>
      <c r="B12" s="66" t="s">
        <v>280</v>
      </c>
      <c r="C12" s="66" t="s">
        <v>279</v>
      </c>
      <c r="D12" s="66">
        <v>145.4</v>
      </c>
      <c r="E12" s="2">
        <f t="shared" si="0"/>
        <v>148</v>
      </c>
    </row>
    <row r="13" spans="1:10" x14ac:dyDescent="0.2">
      <c r="A13" s="60" t="s">
        <v>196</v>
      </c>
      <c r="B13" s="66" t="s">
        <v>153</v>
      </c>
      <c r="C13" s="66" t="s">
        <v>58</v>
      </c>
      <c r="D13" s="66">
        <v>196.1</v>
      </c>
      <c r="E13" s="2">
        <f t="shared" si="0"/>
        <v>198</v>
      </c>
    </row>
    <row r="14" spans="1:10" x14ac:dyDescent="0.2">
      <c r="A14" s="65"/>
      <c r="B14" s="66" t="s">
        <v>135</v>
      </c>
      <c r="C14" s="66" t="s">
        <v>66</v>
      </c>
      <c r="D14" s="66">
        <v>168.7</v>
      </c>
      <c r="E14" s="2">
        <f t="shared" si="0"/>
        <v>181</v>
      </c>
    </row>
    <row r="15" spans="1:10" x14ac:dyDescent="0.2">
      <c r="A15" s="60" t="s">
        <v>196</v>
      </c>
      <c r="B15" s="2" t="s">
        <v>113</v>
      </c>
      <c r="C15" s="2" t="s">
        <v>57</v>
      </c>
      <c r="D15" s="2">
        <v>110.1</v>
      </c>
      <c r="E15" s="2">
        <f t="shared" si="0"/>
        <v>114</v>
      </c>
    </row>
    <row r="16" spans="1:10" x14ac:dyDescent="0.2">
      <c r="A16" s="65" t="s">
        <v>196</v>
      </c>
      <c r="B16" s="2" t="s">
        <v>152</v>
      </c>
      <c r="C16" s="2" t="s">
        <v>45</v>
      </c>
      <c r="D16" s="2">
        <v>178.2</v>
      </c>
      <c r="E16" s="2">
        <f t="shared" si="0"/>
        <v>181</v>
      </c>
    </row>
    <row r="17" spans="1:11" x14ac:dyDescent="0.2">
      <c r="B17" s="66" t="s">
        <v>241</v>
      </c>
      <c r="C17" s="66" t="s">
        <v>45</v>
      </c>
      <c r="D17" s="66"/>
      <c r="E17" s="2" t="e">
        <f t="shared" si="0"/>
        <v>#N/A</v>
      </c>
      <c r="H17" s="125" t="s">
        <v>63</v>
      </c>
      <c r="I17" s="125"/>
      <c r="J17" s="125"/>
      <c r="K17" s="125"/>
    </row>
    <row r="18" spans="1:11" x14ac:dyDescent="0.2">
      <c r="A18" s="60" t="s">
        <v>196</v>
      </c>
      <c r="B18" s="2" t="s">
        <v>117</v>
      </c>
      <c r="C18" s="66" t="s">
        <v>57</v>
      </c>
      <c r="D18" s="66">
        <v>122.3</v>
      </c>
      <c r="E18" s="2">
        <f t="shared" si="0"/>
        <v>123</v>
      </c>
      <c r="H18" s="125"/>
      <c r="I18" s="125"/>
      <c r="J18" s="125"/>
      <c r="K18" s="125"/>
    </row>
    <row r="19" spans="1:11" x14ac:dyDescent="0.2">
      <c r="B19" s="2" t="s">
        <v>239</v>
      </c>
      <c r="C19" s="2" t="s">
        <v>58</v>
      </c>
      <c r="D19" s="2">
        <v>195.7</v>
      </c>
      <c r="E19" s="2">
        <f t="shared" si="0"/>
        <v>198</v>
      </c>
      <c r="H19" s="125"/>
      <c r="I19" s="125"/>
      <c r="J19" s="125"/>
      <c r="K19" s="125"/>
    </row>
    <row r="20" spans="1:11" x14ac:dyDescent="0.2">
      <c r="A20" s="60" t="s">
        <v>196</v>
      </c>
      <c r="B20" s="2" t="s">
        <v>263</v>
      </c>
      <c r="C20" s="66" t="s">
        <v>262</v>
      </c>
      <c r="D20" s="66">
        <v>194.6</v>
      </c>
      <c r="E20" s="2">
        <f t="shared" si="0"/>
        <v>198</v>
      </c>
    </row>
    <row r="21" spans="1:11" x14ac:dyDescent="0.2">
      <c r="A21" s="60" t="s">
        <v>196</v>
      </c>
      <c r="B21" s="66" t="s">
        <v>140</v>
      </c>
      <c r="C21" s="66" t="s">
        <v>58</v>
      </c>
      <c r="D21" s="66">
        <v>163.6</v>
      </c>
      <c r="E21" s="2">
        <f t="shared" si="0"/>
        <v>165</v>
      </c>
    </row>
    <row r="22" spans="1:11" x14ac:dyDescent="0.2">
      <c r="A22" s="65" t="s">
        <v>196</v>
      </c>
      <c r="B22" s="66" t="s">
        <v>112</v>
      </c>
      <c r="C22" s="66" t="s">
        <v>45</v>
      </c>
      <c r="D22" s="66">
        <v>110.3</v>
      </c>
      <c r="E22" s="2">
        <f t="shared" si="0"/>
        <v>114</v>
      </c>
    </row>
    <row r="23" spans="1:11" x14ac:dyDescent="0.2">
      <c r="B23" s="66" t="s">
        <v>222</v>
      </c>
      <c r="C23" s="66" t="s">
        <v>211</v>
      </c>
      <c r="D23" s="66">
        <v>216.3</v>
      </c>
      <c r="E23" s="2">
        <f t="shared" si="0"/>
        <v>220</v>
      </c>
    </row>
    <row r="24" spans="1:11" x14ac:dyDescent="0.2">
      <c r="A24" s="60" t="s">
        <v>196</v>
      </c>
      <c r="B24" s="2" t="s">
        <v>134</v>
      </c>
      <c r="C24" s="66" t="s">
        <v>110</v>
      </c>
      <c r="D24" s="66">
        <v>162.80000000000001</v>
      </c>
      <c r="E24" s="2">
        <f t="shared" si="0"/>
        <v>165</v>
      </c>
    </row>
    <row r="25" spans="1:11" x14ac:dyDescent="0.2">
      <c r="A25" s="65" t="s">
        <v>196</v>
      </c>
      <c r="B25" s="66" t="s">
        <v>234</v>
      </c>
      <c r="C25" s="66" t="s">
        <v>110</v>
      </c>
      <c r="D25" s="2">
        <v>177.6</v>
      </c>
      <c r="E25" s="2">
        <f t="shared" si="0"/>
        <v>181</v>
      </c>
    </row>
    <row r="26" spans="1:11" x14ac:dyDescent="0.2">
      <c r="A26" s="60" t="s">
        <v>196</v>
      </c>
      <c r="B26" s="2" t="s">
        <v>237</v>
      </c>
      <c r="C26" s="66" t="s">
        <v>110</v>
      </c>
      <c r="D26" s="66">
        <v>310.8</v>
      </c>
      <c r="E26" s="2" t="str">
        <f t="shared" si="0"/>
        <v>HWT</v>
      </c>
    </row>
    <row r="27" spans="1:11" x14ac:dyDescent="0.2">
      <c r="A27" s="65"/>
      <c r="B27" s="66" t="s">
        <v>156</v>
      </c>
      <c r="C27" s="66" t="s">
        <v>106</v>
      </c>
      <c r="D27" s="66">
        <v>230.4</v>
      </c>
      <c r="E27" s="2">
        <f t="shared" si="0"/>
        <v>242</v>
      </c>
    </row>
    <row r="28" spans="1:11" x14ac:dyDescent="0.2">
      <c r="A28" s="60" t="s">
        <v>196</v>
      </c>
      <c r="B28" s="2" t="s">
        <v>264</v>
      </c>
      <c r="C28" s="2" t="s">
        <v>109</v>
      </c>
      <c r="D28" s="2">
        <v>123.1</v>
      </c>
      <c r="E28" s="2">
        <f t="shared" si="0"/>
        <v>123</v>
      </c>
    </row>
    <row r="29" spans="1:11" x14ac:dyDescent="0.2">
      <c r="B29" s="2" t="s">
        <v>251</v>
      </c>
      <c r="C29" s="66" t="s">
        <v>45</v>
      </c>
      <c r="D29" s="66">
        <v>179.8</v>
      </c>
      <c r="E29" s="2">
        <f t="shared" si="0"/>
        <v>181</v>
      </c>
    </row>
    <row r="30" spans="1:11" x14ac:dyDescent="0.2">
      <c r="A30" s="65"/>
      <c r="B30" s="2" t="s">
        <v>276</v>
      </c>
      <c r="C30" s="2" t="s">
        <v>106</v>
      </c>
      <c r="D30" s="2">
        <v>176.4</v>
      </c>
      <c r="E30" s="2">
        <f t="shared" si="0"/>
        <v>181</v>
      </c>
    </row>
    <row r="31" spans="1:11" x14ac:dyDescent="0.2">
      <c r="A31" s="65" t="s">
        <v>196</v>
      </c>
      <c r="B31" s="66" t="s">
        <v>225</v>
      </c>
      <c r="C31" s="66" t="s">
        <v>211</v>
      </c>
      <c r="D31" s="66">
        <v>264.39999999999998</v>
      </c>
      <c r="E31" s="2">
        <f t="shared" si="0"/>
        <v>275</v>
      </c>
    </row>
    <row r="32" spans="1:11" x14ac:dyDescent="0.2">
      <c r="A32" s="60" t="s">
        <v>196</v>
      </c>
      <c r="B32" s="2" t="s">
        <v>154</v>
      </c>
      <c r="C32" s="66" t="s">
        <v>57</v>
      </c>
      <c r="D32" s="66">
        <v>195.6</v>
      </c>
      <c r="E32" s="2">
        <f t="shared" si="0"/>
        <v>198</v>
      </c>
    </row>
    <row r="33" spans="1:5" x14ac:dyDescent="0.2">
      <c r="A33" s="65" t="s">
        <v>196</v>
      </c>
      <c r="B33" s="2" t="s">
        <v>220</v>
      </c>
      <c r="C33" s="2" t="s">
        <v>211</v>
      </c>
      <c r="D33" s="2">
        <v>210.3</v>
      </c>
      <c r="E33" s="2">
        <f t="shared" si="0"/>
        <v>220</v>
      </c>
    </row>
    <row r="34" spans="1:5" x14ac:dyDescent="0.2">
      <c r="B34" s="2" t="s">
        <v>271</v>
      </c>
      <c r="C34" s="2" t="s">
        <v>109</v>
      </c>
      <c r="D34" s="2">
        <v>195.3</v>
      </c>
      <c r="E34" s="2">
        <f t="shared" si="0"/>
        <v>198</v>
      </c>
    </row>
    <row r="35" spans="1:5" x14ac:dyDescent="0.2">
      <c r="A35" s="65" t="s">
        <v>196</v>
      </c>
      <c r="B35" s="2" t="s">
        <v>88</v>
      </c>
      <c r="C35" s="66" t="s">
        <v>119</v>
      </c>
      <c r="D35" s="2">
        <v>202</v>
      </c>
      <c r="E35" s="2">
        <f t="shared" si="0"/>
        <v>220</v>
      </c>
    </row>
    <row r="36" spans="1:5" x14ac:dyDescent="0.2">
      <c r="A36" s="60" t="s">
        <v>196</v>
      </c>
      <c r="B36" s="66" t="s">
        <v>129</v>
      </c>
      <c r="C36" s="66" t="s">
        <v>106</v>
      </c>
      <c r="D36" s="66">
        <v>163.80000000000001</v>
      </c>
      <c r="E36" s="2">
        <f t="shared" si="0"/>
        <v>165</v>
      </c>
    </row>
    <row r="37" spans="1:5" x14ac:dyDescent="0.2">
      <c r="A37" s="65" t="s">
        <v>196</v>
      </c>
      <c r="B37" s="2" t="s">
        <v>51</v>
      </c>
      <c r="C37" s="66" t="s">
        <v>106</v>
      </c>
      <c r="D37" s="66">
        <v>214.9</v>
      </c>
      <c r="E37" s="2">
        <f t="shared" si="0"/>
        <v>220</v>
      </c>
    </row>
    <row r="38" spans="1:5" x14ac:dyDescent="0.2">
      <c r="A38" s="65"/>
      <c r="B38" s="66" t="s">
        <v>80</v>
      </c>
      <c r="C38" s="66" t="s">
        <v>106</v>
      </c>
      <c r="D38" s="66">
        <v>176.4</v>
      </c>
      <c r="E38" s="2">
        <f t="shared" si="0"/>
        <v>181</v>
      </c>
    </row>
    <row r="39" spans="1:5" x14ac:dyDescent="0.2">
      <c r="A39" s="65" t="s">
        <v>196</v>
      </c>
      <c r="B39" s="2" t="s">
        <v>235</v>
      </c>
      <c r="C39" s="2" t="s">
        <v>110</v>
      </c>
      <c r="D39" s="2">
        <v>177.3</v>
      </c>
      <c r="E39" s="2">
        <f t="shared" si="0"/>
        <v>181</v>
      </c>
    </row>
    <row r="40" spans="1:5" x14ac:dyDescent="0.2">
      <c r="A40" s="60" t="s">
        <v>196</v>
      </c>
      <c r="B40" s="2" t="s">
        <v>254</v>
      </c>
      <c r="C40" s="66" t="s">
        <v>45</v>
      </c>
      <c r="D40" s="66">
        <v>195.8</v>
      </c>
      <c r="E40" s="2">
        <f t="shared" si="0"/>
        <v>198</v>
      </c>
    </row>
    <row r="41" spans="1:5" x14ac:dyDescent="0.2">
      <c r="A41" s="60" t="s">
        <v>196</v>
      </c>
      <c r="B41" s="66" t="s">
        <v>273</v>
      </c>
      <c r="C41" s="66" t="s">
        <v>109</v>
      </c>
      <c r="D41" s="66">
        <v>237.3</v>
      </c>
      <c r="E41" s="2">
        <f t="shared" si="0"/>
        <v>242</v>
      </c>
    </row>
    <row r="42" spans="1:5" x14ac:dyDescent="0.2">
      <c r="A42" s="60" t="s">
        <v>196</v>
      </c>
      <c r="B42" s="66" t="s">
        <v>168</v>
      </c>
      <c r="C42" s="66" t="s">
        <v>44</v>
      </c>
      <c r="D42" s="66">
        <v>225</v>
      </c>
      <c r="E42" s="2">
        <f t="shared" si="0"/>
        <v>242</v>
      </c>
    </row>
    <row r="43" spans="1:5" x14ac:dyDescent="0.2">
      <c r="A43" s="60" t="s">
        <v>196</v>
      </c>
      <c r="B43" s="2" t="s">
        <v>83</v>
      </c>
      <c r="C43" s="2" t="s">
        <v>109</v>
      </c>
      <c r="D43" s="2">
        <v>179.5</v>
      </c>
      <c r="E43" s="2">
        <f t="shared" si="0"/>
        <v>181</v>
      </c>
    </row>
    <row r="44" spans="1:5" x14ac:dyDescent="0.2">
      <c r="A44" s="65"/>
      <c r="B44" s="2" t="s">
        <v>131</v>
      </c>
      <c r="C44" s="66" t="s">
        <v>106</v>
      </c>
      <c r="D44" s="66">
        <v>160.4</v>
      </c>
      <c r="E44" s="2">
        <f t="shared" si="0"/>
        <v>165</v>
      </c>
    </row>
    <row r="45" spans="1:5" x14ac:dyDescent="0.2">
      <c r="B45" s="2" t="s">
        <v>242</v>
      </c>
      <c r="C45" s="66" t="s">
        <v>45</v>
      </c>
      <c r="D45" s="66">
        <v>101.3</v>
      </c>
      <c r="E45" s="2">
        <f t="shared" si="0"/>
        <v>114</v>
      </c>
    </row>
    <row r="46" spans="1:5" x14ac:dyDescent="0.2">
      <c r="A46" s="65" t="s">
        <v>196</v>
      </c>
      <c r="B46" s="66" t="s">
        <v>216</v>
      </c>
      <c r="C46" s="66" t="s">
        <v>211</v>
      </c>
      <c r="D46" s="66">
        <v>175</v>
      </c>
      <c r="E46" s="2">
        <f t="shared" si="0"/>
        <v>181</v>
      </c>
    </row>
    <row r="47" spans="1:5" x14ac:dyDescent="0.2">
      <c r="A47" s="60" t="s">
        <v>196</v>
      </c>
      <c r="B47" s="66" t="s">
        <v>174</v>
      </c>
      <c r="C47" s="66" t="s">
        <v>57</v>
      </c>
      <c r="D47" s="66">
        <v>335</v>
      </c>
      <c r="E47" s="2" t="str">
        <f t="shared" si="0"/>
        <v>HWT</v>
      </c>
    </row>
    <row r="48" spans="1:5" x14ac:dyDescent="0.2">
      <c r="A48" s="60" t="s">
        <v>196</v>
      </c>
      <c r="B48" s="2" t="s">
        <v>344</v>
      </c>
      <c r="C48" s="66" t="s">
        <v>101</v>
      </c>
      <c r="D48" s="66">
        <v>160.1</v>
      </c>
      <c r="E48" s="2">
        <f t="shared" si="0"/>
        <v>165</v>
      </c>
    </row>
    <row r="49" spans="1:5" x14ac:dyDescent="0.2">
      <c r="A49" s="65"/>
      <c r="B49" s="2" t="s">
        <v>166</v>
      </c>
      <c r="C49" s="66" t="s">
        <v>106</v>
      </c>
      <c r="D49" s="2">
        <v>235.8</v>
      </c>
      <c r="E49" s="2">
        <f t="shared" si="0"/>
        <v>242</v>
      </c>
    </row>
    <row r="50" spans="1:5" x14ac:dyDescent="0.2">
      <c r="A50" s="65" t="s">
        <v>196</v>
      </c>
      <c r="B50" s="2" t="s">
        <v>281</v>
      </c>
      <c r="C50" s="66" t="s">
        <v>279</v>
      </c>
      <c r="D50" s="66">
        <v>172</v>
      </c>
      <c r="E50" s="2">
        <f t="shared" si="0"/>
        <v>181</v>
      </c>
    </row>
    <row r="51" spans="1:5" x14ac:dyDescent="0.2">
      <c r="A51" s="60" t="s">
        <v>196</v>
      </c>
      <c r="B51" s="66" t="s">
        <v>169</v>
      </c>
      <c r="C51" s="66" t="s">
        <v>107</v>
      </c>
      <c r="D51" s="66">
        <v>258.8</v>
      </c>
      <c r="E51" s="2">
        <f t="shared" si="0"/>
        <v>275</v>
      </c>
    </row>
    <row r="52" spans="1:5" x14ac:dyDescent="0.2">
      <c r="A52" s="60" t="s">
        <v>196</v>
      </c>
      <c r="B52" s="66" t="s">
        <v>221</v>
      </c>
      <c r="C52" s="66" t="s">
        <v>211</v>
      </c>
      <c r="D52" s="66">
        <v>213.3</v>
      </c>
      <c r="E52" s="2">
        <f t="shared" si="0"/>
        <v>220</v>
      </c>
    </row>
    <row r="53" spans="1:5" x14ac:dyDescent="0.2">
      <c r="A53" s="65"/>
      <c r="B53" s="2" t="s">
        <v>91</v>
      </c>
      <c r="C53" s="2" t="s">
        <v>45</v>
      </c>
      <c r="D53" s="2">
        <v>159.30000000000001</v>
      </c>
      <c r="E53" s="2">
        <f t="shared" si="0"/>
        <v>165</v>
      </c>
    </row>
    <row r="54" spans="1:5" x14ac:dyDescent="0.2">
      <c r="A54" s="65"/>
      <c r="B54" s="2" t="s">
        <v>259</v>
      </c>
      <c r="C54" s="66" t="s">
        <v>45</v>
      </c>
      <c r="D54" s="66">
        <v>222.2</v>
      </c>
      <c r="E54" s="2">
        <f t="shared" si="0"/>
        <v>242</v>
      </c>
    </row>
    <row r="55" spans="1:5" x14ac:dyDescent="0.2">
      <c r="A55" s="65"/>
      <c r="B55" s="2" t="s">
        <v>244</v>
      </c>
      <c r="C55" s="66" t="s">
        <v>45</v>
      </c>
      <c r="D55" s="66">
        <v>145.19999999999999</v>
      </c>
      <c r="E55" s="2">
        <f t="shared" si="0"/>
        <v>148</v>
      </c>
    </row>
    <row r="56" spans="1:5" x14ac:dyDescent="0.2">
      <c r="A56" s="60" t="s">
        <v>196</v>
      </c>
      <c r="B56" s="2" t="s">
        <v>79</v>
      </c>
      <c r="C56" s="66" t="s">
        <v>43</v>
      </c>
      <c r="D56" s="66">
        <v>191.3</v>
      </c>
      <c r="E56" s="2">
        <f t="shared" si="0"/>
        <v>198</v>
      </c>
    </row>
    <row r="57" spans="1:5" x14ac:dyDescent="0.2">
      <c r="A57" s="65" t="s">
        <v>196</v>
      </c>
      <c r="B57" s="2" t="s">
        <v>120</v>
      </c>
      <c r="C57" s="66" t="s">
        <v>45</v>
      </c>
      <c r="D57" s="66">
        <v>129</v>
      </c>
      <c r="E57" s="2">
        <f t="shared" si="0"/>
        <v>132</v>
      </c>
    </row>
    <row r="58" spans="1:5" x14ac:dyDescent="0.2">
      <c r="A58" s="65"/>
      <c r="B58" s="2" t="s">
        <v>246</v>
      </c>
      <c r="C58" s="2" t="s">
        <v>45</v>
      </c>
      <c r="D58" s="2">
        <v>162.80000000000001</v>
      </c>
      <c r="E58" s="2">
        <f t="shared" si="0"/>
        <v>165</v>
      </c>
    </row>
    <row r="59" spans="1:5" x14ac:dyDescent="0.2">
      <c r="A59" s="60" t="s">
        <v>196</v>
      </c>
      <c r="B59" s="2" t="s">
        <v>272</v>
      </c>
      <c r="C59" s="66" t="s">
        <v>109</v>
      </c>
      <c r="D59" s="66">
        <v>224.9</v>
      </c>
      <c r="E59" s="2">
        <f t="shared" si="0"/>
        <v>242</v>
      </c>
    </row>
    <row r="60" spans="1:5" x14ac:dyDescent="0.2">
      <c r="B60" s="2" t="s">
        <v>255</v>
      </c>
      <c r="C60" s="66" t="s">
        <v>45</v>
      </c>
      <c r="D60" s="66">
        <v>195</v>
      </c>
      <c r="E60" s="2">
        <f t="shared" si="0"/>
        <v>198</v>
      </c>
    </row>
    <row r="61" spans="1:5" x14ac:dyDescent="0.2">
      <c r="A61" s="60" t="s">
        <v>196</v>
      </c>
      <c r="B61" s="66" t="s">
        <v>240</v>
      </c>
      <c r="C61" s="66" t="s">
        <v>58</v>
      </c>
      <c r="D61" s="66">
        <v>233.8</v>
      </c>
      <c r="E61" s="2">
        <f t="shared" si="0"/>
        <v>242</v>
      </c>
    </row>
    <row r="62" spans="1:5" x14ac:dyDescent="0.2">
      <c r="A62" s="65"/>
      <c r="B62" s="2" t="s">
        <v>206</v>
      </c>
      <c r="C62" s="2" t="s">
        <v>42</v>
      </c>
      <c r="D62" s="2">
        <v>173.9</v>
      </c>
      <c r="E62" s="2">
        <f t="shared" si="0"/>
        <v>181</v>
      </c>
    </row>
    <row r="63" spans="1:5" x14ac:dyDescent="0.2">
      <c r="A63" s="60" t="s">
        <v>196</v>
      </c>
      <c r="B63" s="2" t="s">
        <v>172</v>
      </c>
      <c r="C63" s="2" t="s">
        <v>107</v>
      </c>
      <c r="D63" s="2">
        <v>295.8</v>
      </c>
      <c r="E63" s="2" t="str">
        <f t="shared" si="0"/>
        <v>HWT</v>
      </c>
    </row>
    <row r="64" spans="1:5" x14ac:dyDescent="0.2">
      <c r="A64" s="60" t="s">
        <v>196</v>
      </c>
      <c r="B64" s="2" t="s">
        <v>85</v>
      </c>
      <c r="C64" s="66" t="s">
        <v>58</v>
      </c>
      <c r="D64" s="66">
        <v>130.30000000000001</v>
      </c>
      <c r="E64" s="2">
        <f t="shared" si="0"/>
        <v>132</v>
      </c>
    </row>
    <row r="65" spans="1:5" x14ac:dyDescent="0.2">
      <c r="A65" s="65"/>
      <c r="B65" s="2" t="s">
        <v>99</v>
      </c>
      <c r="C65" s="66" t="s">
        <v>45</v>
      </c>
      <c r="D65" s="66">
        <v>192.6</v>
      </c>
      <c r="E65" s="2">
        <f t="shared" si="0"/>
        <v>198</v>
      </c>
    </row>
    <row r="66" spans="1:5" x14ac:dyDescent="0.2">
      <c r="A66" s="60" t="s">
        <v>196</v>
      </c>
      <c r="B66" s="2" t="s">
        <v>124</v>
      </c>
      <c r="C66" s="66" t="s">
        <v>106</v>
      </c>
      <c r="D66" s="66">
        <v>148.30000000000001</v>
      </c>
      <c r="E66" s="2">
        <f t="shared" ref="E66:E129" si="2">LOOKUP(D66,I$1:I$11,J$1:J$11)</f>
        <v>148</v>
      </c>
    </row>
    <row r="67" spans="1:5" x14ac:dyDescent="0.2">
      <c r="A67" s="65" t="s">
        <v>196</v>
      </c>
      <c r="B67" s="66" t="s">
        <v>163</v>
      </c>
      <c r="C67" s="66" t="s">
        <v>66</v>
      </c>
      <c r="D67" s="2">
        <v>211.5</v>
      </c>
      <c r="E67" s="2">
        <f t="shared" si="2"/>
        <v>220</v>
      </c>
    </row>
    <row r="68" spans="1:5" x14ac:dyDescent="0.2">
      <c r="A68" s="60" t="s">
        <v>196</v>
      </c>
      <c r="B68" s="2" t="s">
        <v>141</v>
      </c>
      <c r="C68" s="2" t="s">
        <v>57</v>
      </c>
      <c r="D68" s="2">
        <v>166.1</v>
      </c>
      <c r="E68" s="2">
        <f t="shared" si="2"/>
        <v>181</v>
      </c>
    </row>
    <row r="69" spans="1:5" x14ac:dyDescent="0.2">
      <c r="A69" s="65"/>
      <c r="B69" s="2" t="s">
        <v>118</v>
      </c>
      <c r="C69" s="2" t="s">
        <v>106</v>
      </c>
      <c r="D69" s="2">
        <v>145.1</v>
      </c>
      <c r="E69" s="2">
        <f t="shared" si="2"/>
        <v>148</v>
      </c>
    </row>
    <row r="70" spans="1:5" x14ac:dyDescent="0.2">
      <c r="A70" s="65" t="s">
        <v>196</v>
      </c>
      <c r="B70" s="2" t="s">
        <v>247</v>
      </c>
      <c r="C70" s="66" t="s">
        <v>45</v>
      </c>
      <c r="D70" s="66">
        <v>161.9</v>
      </c>
      <c r="E70" s="2">
        <f t="shared" si="2"/>
        <v>165</v>
      </c>
    </row>
    <row r="71" spans="1:5" x14ac:dyDescent="0.2">
      <c r="A71" s="65"/>
      <c r="B71" s="66" t="s">
        <v>147</v>
      </c>
      <c r="C71" s="66" t="s">
        <v>44</v>
      </c>
      <c r="D71" s="66">
        <v>187.4</v>
      </c>
      <c r="E71" s="2">
        <f t="shared" si="2"/>
        <v>198</v>
      </c>
    </row>
    <row r="72" spans="1:5" x14ac:dyDescent="0.2">
      <c r="A72" s="65" t="s">
        <v>196</v>
      </c>
      <c r="B72" s="2" t="s">
        <v>230</v>
      </c>
      <c r="C72" s="66" t="s">
        <v>66</v>
      </c>
      <c r="D72" s="66">
        <v>193.8</v>
      </c>
      <c r="E72" s="2">
        <f t="shared" si="2"/>
        <v>198</v>
      </c>
    </row>
    <row r="73" spans="1:5" x14ac:dyDescent="0.2">
      <c r="A73" s="60" t="s">
        <v>196</v>
      </c>
      <c r="B73" s="66" t="s">
        <v>227</v>
      </c>
      <c r="C73" s="66" t="s">
        <v>66</v>
      </c>
      <c r="D73" s="66">
        <v>132.5</v>
      </c>
      <c r="E73" s="2">
        <f t="shared" si="2"/>
        <v>132</v>
      </c>
    </row>
    <row r="74" spans="1:5" x14ac:dyDescent="0.2">
      <c r="A74" s="65"/>
      <c r="B74" s="2" t="s">
        <v>252</v>
      </c>
      <c r="C74" s="66" t="s">
        <v>45</v>
      </c>
      <c r="D74" s="66">
        <v>173.5</v>
      </c>
      <c r="E74" s="2">
        <f t="shared" si="2"/>
        <v>181</v>
      </c>
    </row>
    <row r="75" spans="1:5" x14ac:dyDescent="0.2">
      <c r="A75" s="65"/>
      <c r="B75" s="2" t="s">
        <v>223</v>
      </c>
      <c r="C75" s="2" t="s">
        <v>211</v>
      </c>
      <c r="D75" s="2">
        <v>216.3</v>
      </c>
      <c r="E75" s="2">
        <f t="shared" si="2"/>
        <v>220</v>
      </c>
    </row>
    <row r="76" spans="1:5" x14ac:dyDescent="0.2">
      <c r="A76" s="65"/>
      <c r="B76" s="66" t="s">
        <v>90</v>
      </c>
      <c r="C76" s="66" t="s">
        <v>45</v>
      </c>
      <c r="D76" s="66"/>
      <c r="E76" s="2" t="e">
        <f t="shared" si="2"/>
        <v>#N/A</v>
      </c>
    </row>
    <row r="77" spans="1:5" x14ac:dyDescent="0.2">
      <c r="A77" s="65" t="s">
        <v>196</v>
      </c>
      <c r="B77" s="2" t="s">
        <v>92</v>
      </c>
      <c r="C77" s="66" t="s">
        <v>42</v>
      </c>
      <c r="D77" s="66">
        <v>98.5</v>
      </c>
      <c r="E77" s="2">
        <f t="shared" si="2"/>
        <v>114</v>
      </c>
    </row>
    <row r="78" spans="1:5" x14ac:dyDescent="0.2">
      <c r="A78" s="60" t="s">
        <v>196</v>
      </c>
      <c r="B78" s="2" t="s">
        <v>270</v>
      </c>
      <c r="C78" s="66" t="s">
        <v>109</v>
      </c>
      <c r="D78" s="66">
        <v>192.5</v>
      </c>
      <c r="E78" s="2">
        <f t="shared" si="2"/>
        <v>198</v>
      </c>
    </row>
    <row r="79" spans="1:5" x14ac:dyDescent="0.2">
      <c r="A79" s="65"/>
      <c r="B79" s="2" t="s">
        <v>248</v>
      </c>
      <c r="C79" s="66" t="s">
        <v>45</v>
      </c>
      <c r="D79" s="66">
        <v>131</v>
      </c>
      <c r="E79" s="2">
        <f t="shared" si="2"/>
        <v>132</v>
      </c>
    </row>
    <row r="80" spans="1:5" x14ac:dyDescent="0.2">
      <c r="A80" s="60" t="s">
        <v>196</v>
      </c>
      <c r="B80" s="2" t="s">
        <v>84</v>
      </c>
      <c r="C80" s="66" t="s">
        <v>58</v>
      </c>
      <c r="D80" s="2">
        <v>239.6</v>
      </c>
      <c r="E80" s="2">
        <f t="shared" si="2"/>
        <v>242</v>
      </c>
    </row>
    <row r="81" spans="1:5" x14ac:dyDescent="0.2">
      <c r="B81" s="2" t="s">
        <v>258</v>
      </c>
      <c r="C81" s="66" t="s">
        <v>45</v>
      </c>
      <c r="D81" s="66">
        <v>210.9</v>
      </c>
      <c r="E81" s="2">
        <f t="shared" si="2"/>
        <v>220</v>
      </c>
    </row>
    <row r="82" spans="1:5" x14ac:dyDescent="0.2">
      <c r="B82" s="66" t="s">
        <v>142</v>
      </c>
      <c r="C82" s="66" t="s">
        <v>109</v>
      </c>
      <c r="D82" s="66">
        <v>154.4</v>
      </c>
      <c r="E82" s="2">
        <f t="shared" si="2"/>
        <v>165</v>
      </c>
    </row>
    <row r="83" spans="1:5" x14ac:dyDescent="0.2">
      <c r="B83" s="66" t="s">
        <v>249</v>
      </c>
      <c r="C83" s="66" t="s">
        <v>45</v>
      </c>
      <c r="D83" s="66">
        <v>158.69999999999999</v>
      </c>
      <c r="E83" s="2">
        <f t="shared" si="2"/>
        <v>165</v>
      </c>
    </row>
    <row r="84" spans="1:5" x14ac:dyDescent="0.2">
      <c r="A84" s="60" t="s">
        <v>196</v>
      </c>
      <c r="B84" s="66" t="s">
        <v>167</v>
      </c>
      <c r="C84" s="66" t="s">
        <v>107</v>
      </c>
      <c r="D84" s="66">
        <v>225.6</v>
      </c>
      <c r="E84" s="2">
        <f t="shared" si="2"/>
        <v>242</v>
      </c>
    </row>
    <row r="85" spans="1:5" x14ac:dyDescent="0.2">
      <c r="A85" s="65"/>
      <c r="B85" s="66" t="s">
        <v>149</v>
      </c>
      <c r="C85" s="66" t="s">
        <v>106</v>
      </c>
      <c r="D85" s="66">
        <v>195.9</v>
      </c>
      <c r="E85" s="2">
        <f t="shared" si="2"/>
        <v>198</v>
      </c>
    </row>
    <row r="86" spans="1:5" x14ac:dyDescent="0.2">
      <c r="A86" s="65" t="s">
        <v>196</v>
      </c>
      <c r="B86" s="2" t="s">
        <v>137</v>
      </c>
      <c r="C86" s="66" t="s">
        <v>66</v>
      </c>
      <c r="D86" s="66">
        <v>158.1</v>
      </c>
      <c r="E86" s="2">
        <f t="shared" si="2"/>
        <v>165</v>
      </c>
    </row>
    <row r="87" spans="1:5" x14ac:dyDescent="0.2">
      <c r="A87" s="60" t="s">
        <v>196</v>
      </c>
      <c r="B87" s="2" t="s">
        <v>208</v>
      </c>
      <c r="C87" s="66" t="s">
        <v>44</v>
      </c>
      <c r="D87" s="2">
        <v>185.7</v>
      </c>
      <c r="E87" s="2">
        <f t="shared" si="2"/>
        <v>198</v>
      </c>
    </row>
    <row r="88" spans="1:5" x14ac:dyDescent="0.2">
      <c r="A88" s="60" t="s">
        <v>196</v>
      </c>
      <c r="B88" s="66" t="s">
        <v>81</v>
      </c>
      <c r="C88" s="66" t="s">
        <v>106</v>
      </c>
      <c r="D88" s="66">
        <v>146</v>
      </c>
      <c r="E88" s="2">
        <f t="shared" si="2"/>
        <v>148</v>
      </c>
    </row>
    <row r="89" spans="1:5" x14ac:dyDescent="0.2">
      <c r="A89" s="60" t="s">
        <v>196</v>
      </c>
      <c r="B89" s="2" t="s">
        <v>161</v>
      </c>
      <c r="C89" s="66" t="s">
        <v>110</v>
      </c>
      <c r="D89" s="66">
        <v>230.9</v>
      </c>
      <c r="E89" s="2">
        <f t="shared" si="2"/>
        <v>242</v>
      </c>
    </row>
    <row r="90" spans="1:5" x14ac:dyDescent="0.2">
      <c r="A90" s="65"/>
      <c r="B90" s="66" t="s">
        <v>128</v>
      </c>
      <c r="C90" s="66" t="s">
        <v>106</v>
      </c>
      <c r="D90" s="66">
        <v>159.30000000000001</v>
      </c>
      <c r="E90" s="2">
        <f t="shared" si="2"/>
        <v>165</v>
      </c>
    </row>
    <row r="91" spans="1:5" x14ac:dyDescent="0.2">
      <c r="A91" s="60" t="s">
        <v>196</v>
      </c>
      <c r="B91" s="66" t="s">
        <v>283</v>
      </c>
      <c r="C91" s="66" t="s">
        <v>279</v>
      </c>
      <c r="D91" s="2">
        <v>173.9</v>
      </c>
      <c r="E91" s="2">
        <f t="shared" si="2"/>
        <v>181</v>
      </c>
    </row>
    <row r="92" spans="1:5" x14ac:dyDescent="0.2">
      <c r="A92" s="65" t="s">
        <v>196</v>
      </c>
      <c r="B92" s="66" t="s">
        <v>340</v>
      </c>
      <c r="C92" s="66" t="s">
        <v>101</v>
      </c>
      <c r="D92" s="66">
        <v>297.60000000000002</v>
      </c>
      <c r="E92" s="2" t="str">
        <f t="shared" si="2"/>
        <v>HWT</v>
      </c>
    </row>
    <row r="93" spans="1:5" x14ac:dyDescent="0.2">
      <c r="A93" s="60" t="s">
        <v>196</v>
      </c>
      <c r="B93" s="2" t="s">
        <v>343</v>
      </c>
      <c r="C93" s="66" t="s">
        <v>101</v>
      </c>
      <c r="D93" s="66">
        <v>146.1</v>
      </c>
      <c r="E93" s="2">
        <f t="shared" si="2"/>
        <v>148</v>
      </c>
    </row>
    <row r="94" spans="1:5" x14ac:dyDescent="0.2">
      <c r="A94" s="60" t="s">
        <v>196</v>
      </c>
      <c r="B94" s="66" t="s">
        <v>238</v>
      </c>
      <c r="C94" s="66" t="s">
        <v>58</v>
      </c>
      <c r="D94" s="66">
        <v>134.69999999999999</v>
      </c>
      <c r="E94" s="2">
        <f t="shared" si="2"/>
        <v>148</v>
      </c>
    </row>
    <row r="95" spans="1:5" x14ac:dyDescent="0.2">
      <c r="A95" s="65"/>
      <c r="B95" s="2" t="s">
        <v>145</v>
      </c>
      <c r="C95" s="66" t="s">
        <v>106</v>
      </c>
      <c r="D95" s="66">
        <v>178.7</v>
      </c>
      <c r="E95" s="2">
        <f t="shared" si="2"/>
        <v>181</v>
      </c>
    </row>
    <row r="96" spans="1:5" x14ac:dyDescent="0.2">
      <c r="B96" s="2" t="s">
        <v>269</v>
      </c>
      <c r="C96" s="2" t="s">
        <v>109</v>
      </c>
      <c r="D96" s="2">
        <v>177.6</v>
      </c>
      <c r="E96" s="2">
        <f t="shared" si="2"/>
        <v>181</v>
      </c>
    </row>
    <row r="97" spans="1:5" x14ac:dyDescent="0.2">
      <c r="A97" s="65" t="s">
        <v>196</v>
      </c>
      <c r="B97" s="2" t="s">
        <v>162</v>
      </c>
      <c r="C97" s="2" t="s">
        <v>66</v>
      </c>
      <c r="D97" s="2">
        <v>213.9</v>
      </c>
      <c r="E97" s="2">
        <f t="shared" si="2"/>
        <v>220</v>
      </c>
    </row>
    <row r="98" spans="1:5" x14ac:dyDescent="0.2">
      <c r="B98" s="2" t="s">
        <v>89</v>
      </c>
      <c r="C98" s="2" t="s">
        <v>45</v>
      </c>
      <c r="D98" s="2">
        <v>174.6</v>
      </c>
      <c r="E98" s="2">
        <f t="shared" si="2"/>
        <v>181</v>
      </c>
    </row>
    <row r="99" spans="1:5" x14ac:dyDescent="0.2">
      <c r="A99" s="60" t="s">
        <v>196</v>
      </c>
      <c r="B99" s="66" t="s">
        <v>138</v>
      </c>
      <c r="C99" s="66" t="s">
        <v>66</v>
      </c>
      <c r="D99" s="66">
        <v>174.9</v>
      </c>
      <c r="E99" s="2">
        <f t="shared" si="2"/>
        <v>181</v>
      </c>
    </row>
    <row r="100" spans="1:5" x14ac:dyDescent="0.2">
      <c r="A100" s="65" t="s">
        <v>196</v>
      </c>
      <c r="B100" s="2" t="s">
        <v>122</v>
      </c>
      <c r="C100" s="66" t="s">
        <v>42</v>
      </c>
      <c r="D100" s="66">
        <v>176.2</v>
      </c>
      <c r="E100" s="2">
        <f t="shared" si="2"/>
        <v>181</v>
      </c>
    </row>
    <row r="101" spans="1:5" x14ac:dyDescent="0.2">
      <c r="A101" s="65"/>
      <c r="B101" s="2" t="s">
        <v>253</v>
      </c>
      <c r="C101" s="66" t="s">
        <v>45</v>
      </c>
      <c r="D101" s="66">
        <v>176.8</v>
      </c>
      <c r="E101" s="2">
        <f t="shared" si="2"/>
        <v>181</v>
      </c>
    </row>
    <row r="102" spans="1:5" x14ac:dyDescent="0.2">
      <c r="B102" s="2" t="s">
        <v>136</v>
      </c>
      <c r="C102" s="66" t="s">
        <v>66</v>
      </c>
      <c r="D102" s="66">
        <v>162.5</v>
      </c>
      <c r="E102" s="2">
        <f t="shared" si="2"/>
        <v>165</v>
      </c>
    </row>
    <row r="103" spans="1:5" x14ac:dyDescent="0.2">
      <c r="B103" s="2" t="s">
        <v>200</v>
      </c>
      <c r="C103" s="2" t="s">
        <v>45</v>
      </c>
      <c r="D103" s="2">
        <v>201.2</v>
      </c>
      <c r="E103" s="2">
        <f t="shared" si="2"/>
        <v>220</v>
      </c>
    </row>
    <row r="104" spans="1:5" x14ac:dyDescent="0.2">
      <c r="A104" s="60" t="s">
        <v>196</v>
      </c>
      <c r="B104" s="66" t="s">
        <v>226</v>
      </c>
      <c r="C104" s="66" t="s">
        <v>66</v>
      </c>
      <c r="D104" s="66">
        <v>109.9</v>
      </c>
      <c r="E104" s="2">
        <f t="shared" si="2"/>
        <v>114</v>
      </c>
    </row>
    <row r="105" spans="1:5" x14ac:dyDescent="0.2">
      <c r="B105" s="66" t="s">
        <v>231</v>
      </c>
      <c r="C105" s="66" t="s">
        <v>66</v>
      </c>
      <c r="D105" s="66">
        <v>206.1</v>
      </c>
      <c r="E105" s="2">
        <f t="shared" si="2"/>
        <v>220</v>
      </c>
    </row>
    <row r="106" spans="1:5" x14ac:dyDescent="0.2">
      <c r="B106" s="66" t="s">
        <v>243</v>
      </c>
      <c r="C106" s="66" t="s">
        <v>45</v>
      </c>
      <c r="D106" s="66">
        <v>116.6</v>
      </c>
      <c r="E106" s="2">
        <f t="shared" si="2"/>
        <v>123</v>
      </c>
    </row>
    <row r="107" spans="1:5" x14ac:dyDescent="0.2">
      <c r="A107" s="65" t="s">
        <v>196</v>
      </c>
      <c r="B107" s="2" t="s">
        <v>127</v>
      </c>
      <c r="C107" s="66" t="s">
        <v>42</v>
      </c>
      <c r="D107" s="66">
        <v>180.1</v>
      </c>
      <c r="E107" s="2">
        <f t="shared" si="2"/>
        <v>181</v>
      </c>
    </row>
    <row r="108" spans="1:5" x14ac:dyDescent="0.2">
      <c r="A108" s="65" t="s">
        <v>196</v>
      </c>
      <c r="B108" s="2" t="s">
        <v>49</v>
      </c>
      <c r="C108" s="66" t="s">
        <v>106</v>
      </c>
      <c r="D108" s="66">
        <v>122</v>
      </c>
      <c r="E108" s="2">
        <f t="shared" si="2"/>
        <v>123</v>
      </c>
    </row>
    <row r="109" spans="1:5" x14ac:dyDescent="0.2">
      <c r="A109" s="60" t="s">
        <v>196</v>
      </c>
      <c r="B109" s="2" t="s">
        <v>278</v>
      </c>
      <c r="C109" s="66" t="s">
        <v>279</v>
      </c>
      <c r="D109" s="66">
        <v>148.5</v>
      </c>
      <c r="E109" s="2">
        <f t="shared" si="2"/>
        <v>148</v>
      </c>
    </row>
    <row r="110" spans="1:5" x14ac:dyDescent="0.2">
      <c r="A110" s="60" t="s">
        <v>196</v>
      </c>
      <c r="B110" s="66" t="s">
        <v>160</v>
      </c>
      <c r="C110" s="66" t="s">
        <v>107</v>
      </c>
      <c r="D110" s="66">
        <v>212.5</v>
      </c>
      <c r="E110" s="2">
        <f t="shared" si="2"/>
        <v>220</v>
      </c>
    </row>
    <row r="111" spans="1:5" x14ac:dyDescent="0.2">
      <c r="A111" s="65" t="s">
        <v>196</v>
      </c>
      <c r="B111" s="2" t="s">
        <v>214</v>
      </c>
      <c r="C111" s="66" t="s">
        <v>211</v>
      </c>
      <c r="D111" s="66">
        <v>161.5</v>
      </c>
      <c r="E111" s="2">
        <f t="shared" si="2"/>
        <v>165</v>
      </c>
    </row>
    <row r="112" spans="1:5" x14ac:dyDescent="0.2">
      <c r="A112" s="65" t="s">
        <v>196</v>
      </c>
      <c r="B112" s="2" t="s">
        <v>201</v>
      </c>
      <c r="C112" s="2" t="s">
        <v>42</v>
      </c>
      <c r="D112" s="2">
        <v>225.5</v>
      </c>
      <c r="E112" s="2">
        <f t="shared" si="2"/>
        <v>242</v>
      </c>
    </row>
    <row r="113" spans="1:5" x14ac:dyDescent="0.2">
      <c r="B113" s="66" t="s">
        <v>164</v>
      </c>
      <c r="C113" s="66" t="s">
        <v>45</v>
      </c>
      <c r="D113" s="66">
        <v>237</v>
      </c>
      <c r="E113" s="2">
        <f t="shared" si="2"/>
        <v>242</v>
      </c>
    </row>
    <row r="114" spans="1:5" x14ac:dyDescent="0.2">
      <c r="A114" s="65"/>
      <c r="B114" s="66" t="s">
        <v>250</v>
      </c>
      <c r="C114" s="66" t="s">
        <v>45</v>
      </c>
      <c r="D114" s="66">
        <v>160.6</v>
      </c>
      <c r="E114" s="2">
        <f t="shared" si="2"/>
        <v>165</v>
      </c>
    </row>
    <row r="115" spans="1:5" x14ac:dyDescent="0.2">
      <c r="A115" s="65"/>
      <c r="B115" s="2" t="s">
        <v>146</v>
      </c>
      <c r="C115" s="66" t="s">
        <v>106</v>
      </c>
      <c r="D115" s="66">
        <v>175.8</v>
      </c>
      <c r="E115" s="2">
        <f t="shared" si="2"/>
        <v>181</v>
      </c>
    </row>
    <row r="116" spans="1:5" x14ac:dyDescent="0.2">
      <c r="A116" s="65" t="s">
        <v>196</v>
      </c>
      <c r="B116" s="2" t="s">
        <v>341</v>
      </c>
      <c r="C116" s="66" t="s">
        <v>101</v>
      </c>
      <c r="D116" s="66">
        <v>155.30000000000001</v>
      </c>
      <c r="E116" s="2">
        <f t="shared" si="2"/>
        <v>165</v>
      </c>
    </row>
    <row r="117" spans="1:5" x14ac:dyDescent="0.2">
      <c r="A117" s="65"/>
      <c r="B117" s="66" t="s">
        <v>151</v>
      </c>
      <c r="C117" s="2" t="s">
        <v>106</v>
      </c>
      <c r="D117" s="2">
        <v>212</v>
      </c>
      <c r="E117" s="2">
        <f t="shared" si="2"/>
        <v>220</v>
      </c>
    </row>
    <row r="118" spans="1:5" x14ac:dyDescent="0.2">
      <c r="A118" s="65" t="s">
        <v>196</v>
      </c>
      <c r="B118" s="2" t="s">
        <v>143</v>
      </c>
      <c r="C118" s="2" t="s">
        <v>42</v>
      </c>
      <c r="D118" s="2">
        <v>163.5</v>
      </c>
      <c r="E118" s="2">
        <f t="shared" si="2"/>
        <v>165</v>
      </c>
    </row>
    <row r="119" spans="1:5" x14ac:dyDescent="0.2">
      <c r="A119" s="65" t="s">
        <v>196</v>
      </c>
      <c r="B119" s="66" t="s">
        <v>130</v>
      </c>
      <c r="C119" s="66" t="s">
        <v>106</v>
      </c>
      <c r="D119" s="66">
        <v>173.1</v>
      </c>
      <c r="E119" s="2">
        <f t="shared" si="2"/>
        <v>181</v>
      </c>
    </row>
    <row r="120" spans="1:5" x14ac:dyDescent="0.2">
      <c r="A120" s="65"/>
      <c r="B120" s="2" t="s">
        <v>274</v>
      </c>
      <c r="C120" s="66" t="s">
        <v>106</v>
      </c>
      <c r="D120" s="66">
        <v>147</v>
      </c>
      <c r="E120" s="2">
        <f t="shared" si="2"/>
        <v>148</v>
      </c>
    </row>
    <row r="121" spans="1:5" x14ac:dyDescent="0.2">
      <c r="A121" s="65"/>
      <c r="B121" s="2" t="s">
        <v>224</v>
      </c>
      <c r="C121" s="66" t="s">
        <v>211</v>
      </c>
      <c r="D121" s="66">
        <v>223.4</v>
      </c>
      <c r="E121" s="2">
        <f t="shared" si="2"/>
        <v>242</v>
      </c>
    </row>
    <row r="122" spans="1:5" x14ac:dyDescent="0.2">
      <c r="A122" s="65"/>
      <c r="B122" s="66" t="s">
        <v>54</v>
      </c>
      <c r="C122" s="66" t="s">
        <v>119</v>
      </c>
      <c r="D122" s="66">
        <v>206.9</v>
      </c>
      <c r="E122" s="2">
        <f t="shared" si="2"/>
        <v>220</v>
      </c>
    </row>
    <row r="123" spans="1:5" x14ac:dyDescent="0.2">
      <c r="A123" s="60" t="s">
        <v>196</v>
      </c>
      <c r="B123" s="66" t="s">
        <v>229</v>
      </c>
      <c r="C123" s="66" t="s">
        <v>66</v>
      </c>
      <c r="D123" s="66">
        <v>181.5</v>
      </c>
      <c r="E123" s="2">
        <f t="shared" si="2"/>
        <v>181</v>
      </c>
    </row>
    <row r="124" spans="1:5" x14ac:dyDescent="0.2">
      <c r="A124" s="60" t="s">
        <v>196</v>
      </c>
      <c r="B124" s="2" t="s">
        <v>209</v>
      </c>
      <c r="C124" s="66" t="s">
        <v>44</v>
      </c>
      <c r="D124" s="66">
        <v>182.7</v>
      </c>
      <c r="E124" s="2">
        <f t="shared" si="2"/>
        <v>198</v>
      </c>
    </row>
    <row r="125" spans="1:5" x14ac:dyDescent="0.2">
      <c r="A125" s="65" t="s">
        <v>196</v>
      </c>
      <c r="B125" s="66" t="s">
        <v>114</v>
      </c>
      <c r="C125" s="66" t="s">
        <v>42</v>
      </c>
      <c r="D125" s="66">
        <v>121.9</v>
      </c>
      <c r="E125" s="2">
        <f t="shared" si="2"/>
        <v>123</v>
      </c>
    </row>
    <row r="126" spans="1:5" x14ac:dyDescent="0.2">
      <c r="A126" s="60" t="s">
        <v>196</v>
      </c>
      <c r="B126" s="2" t="s">
        <v>170</v>
      </c>
      <c r="C126" s="2" t="s">
        <v>58</v>
      </c>
      <c r="D126" s="2">
        <v>266.10000000000002</v>
      </c>
      <c r="E126" s="2">
        <f t="shared" si="2"/>
        <v>275</v>
      </c>
    </row>
    <row r="127" spans="1:5" x14ac:dyDescent="0.2">
      <c r="A127" s="60" t="s">
        <v>196</v>
      </c>
      <c r="B127" s="2" t="s">
        <v>116</v>
      </c>
      <c r="C127" s="66" t="s">
        <v>45</v>
      </c>
      <c r="D127" s="66">
        <v>119.1</v>
      </c>
      <c r="E127" s="2">
        <f t="shared" si="2"/>
        <v>123</v>
      </c>
    </row>
    <row r="128" spans="1:5" x14ac:dyDescent="0.2">
      <c r="A128" s="60" t="s">
        <v>196</v>
      </c>
      <c r="B128" s="2" t="s">
        <v>93</v>
      </c>
      <c r="C128" s="66" t="s">
        <v>45</v>
      </c>
      <c r="D128" s="66">
        <v>123</v>
      </c>
      <c r="E128" s="2">
        <f t="shared" si="2"/>
        <v>123</v>
      </c>
    </row>
    <row r="129" spans="1:5" x14ac:dyDescent="0.2">
      <c r="A129" s="65" t="s">
        <v>196</v>
      </c>
      <c r="B129" s="66" t="s">
        <v>56</v>
      </c>
      <c r="C129" s="66" t="s">
        <v>119</v>
      </c>
      <c r="D129" s="66">
        <v>275</v>
      </c>
      <c r="E129" s="2">
        <f t="shared" si="2"/>
        <v>275</v>
      </c>
    </row>
    <row r="130" spans="1:5" x14ac:dyDescent="0.2">
      <c r="A130" s="60" t="s">
        <v>196</v>
      </c>
      <c r="B130" s="66" t="s">
        <v>97</v>
      </c>
      <c r="C130" s="66" t="s">
        <v>57</v>
      </c>
      <c r="D130" s="66">
        <v>177.2</v>
      </c>
      <c r="E130" s="2">
        <f t="shared" ref="E130:E193" si="3">LOOKUP(D130,I$1:I$11,J$1:J$11)</f>
        <v>181</v>
      </c>
    </row>
    <row r="131" spans="1:5" x14ac:dyDescent="0.2">
      <c r="A131" s="60" t="s">
        <v>196</v>
      </c>
      <c r="B131" s="2" t="s">
        <v>139</v>
      </c>
      <c r="C131" s="66" t="s">
        <v>58</v>
      </c>
      <c r="D131" s="2">
        <v>164.2</v>
      </c>
      <c r="E131" s="2">
        <f t="shared" si="3"/>
        <v>165</v>
      </c>
    </row>
    <row r="132" spans="1:5" x14ac:dyDescent="0.2">
      <c r="B132" s="2" t="s">
        <v>275</v>
      </c>
      <c r="C132" s="66" t="s">
        <v>106</v>
      </c>
      <c r="D132" s="66">
        <v>161.1</v>
      </c>
      <c r="E132" s="2">
        <f t="shared" si="3"/>
        <v>165</v>
      </c>
    </row>
    <row r="133" spans="1:5" x14ac:dyDescent="0.2">
      <c r="A133" s="60" t="s">
        <v>196</v>
      </c>
      <c r="B133" s="2" t="s">
        <v>126</v>
      </c>
      <c r="C133" s="2" t="s">
        <v>109</v>
      </c>
      <c r="D133" s="2">
        <v>146.6</v>
      </c>
      <c r="E133" s="2">
        <f t="shared" si="3"/>
        <v>148</v>
      </c>
    </row>
    <row r="134" spans="1:5" x14ac:dyDescent="0.2">
      <c r="A134" s="60" t="s">
        <v>196</v>
      </c>
      <c r="B134" s="2" t="s">
        <v>265</v>
      </c>
      <c r="C134" s="2" t="s">
        <v>109</v>
      </c>
      <c r="D134" s="2">
        <v>129.9</v>
      </c>
      <c r="E134" s="2">
        <f t="shared" si="3"/>
        <v>132</v>
      </c>
    </row>
    <row r="135" spans="1:5" x14ac:dyDescent="0.2">
      <c r="B135" s="66" t="s">
        <v>148</v>
      </c>
      <c r="C135" s="66" t="s">
        <v>45</v>
      </c>
      <c r="D135" s="66">
        <v>175</v>
      </c>
      <c r="E135" s="2">
        <f t="shared" si="3"/>
        <v>181</v>
      </c>
    </row>
    <row r="136" spans="1:5" x14ac:dyDescent="0.2">
      <c r="A136" s="60" t="s">
        <v>196</v>
      </c>
      <c r="B136" s="2" t="s">
        <v>261</v>
      </c>
      <c r="C136" s="66" t="s">
        <v>262</v>
      </c>
      <c r="D136" s="66">
        <v>146.30000000000001</v>
      </c>
      <c r="E136" s="2">
        <f t="shared" si="3"/>
        <v>148</v>
      </c>
    </row>
    <row r="137" spans="1:5" x14ac:dyDescent="0.2">
      <c r="A137" s="65"/>
      <c r="B137" s="66" t="s">
        <v>115</v>
      </c>
      <c r="C137" s="66" t="s">
        <v>66</v>
      </c>
      <c r="D137" s="66">
        <v>126</v>
      </c>
      <c r="E137" s="2">
        <f t="shared" si="3"/>
        <v>132</v>
      </c>
    </row>
    <row r="138" spans="1:5" x14ac:dyDescent="0.2">
      <c r="B138" s="2" t="s">
        <v>155</v>
      </c>
      <c r="C138" s="66" t="s">
        <v>106</v>
      </c>
      <c r="D138" s="66">
        <v>212.9</v>
      </c>
      <c r="E138" s="2">
        <f t="shared" si="3"/>
        <v>220</v>
      </c>
    </row>
    <row r="139" spans="1:5" x14ac:dyDescent="0.2">
      <c r="A139" s="65" t="s">
        <v>196</v>
      </c>
      <c r="B139" s="66" t="s">
        <v>60</v>
      </c>
      <c r="C139" s="66" t="s">
        <v>43</v>
      </c>
      <c r="D139" s="66">
        <v>176.7</v>
      </c>
      <c r="E139" s="2">
        <f t="shared" si="3"/>
        <v>181</v>
      </c>
    </row>
    <row r="140" spans="1:5" x14ac:dyDescent="0.2">
      <c r="A140" s="65"/>
      <c r="B140" s="2" t="s">
        <v>150</v>
      </c>
      <c r="C140" s="66" t="s">
        <v>106</v>
      </c>
      <c r="D140" s="66">
        <v>197.2</v>
      </c>
      <c r="E140" s="2">
        <f t="shared" si="3"/>
        <v>198</v>
      </c>
    </row>
    <row r="141" spans="1:5" x14ac:dyDescent="0.2">
      <c r="A141" s="60" t="s">
        <v>196</v>
      </c>
      <c r="B141" s="2" t="s">
        <v>125</v>
      </c>
      <c r="C141" s="2" t="s">
        <v>58</v>
      </c>
      <c r="D141" s="2">
        <v>143</v>
      </c>
      <c r="E141" s="2">
        <f t="shared" si="3"/>
        <v>148</v>
      </c>
    </row>
    <row r="142" spans="1:5" x14ac:dyDescent="0.2">
      <c r="A142" s="65" t="s">
        <v>196</v>
      </c>
      <c r="B142" s="2" t="s">
        <v>173</v>
      </c>
      <c r="C142" s="2" t="s">
        <v>45</v>
      </c>
      <c r="D142" s="2">
        <v>335</v>
      </c>
      <c r="E142" s="2" t="str">
        <f t="shared" si="3"/>
        <v>HWT</v>
      </c>
    </row>
    <row r="143" spans="1:5" x14ac:dyDescent="0.2">
      <c r="A143" s="65" t="s">
        <v>196</v>
      </c>
      <c r="B143" s="2" t="s">
        <v>210</v>
      </c>
      <c r="C143" s="66" t="s">
        <v>211</v>
      </c>
      <c r="D143" s="66">
        <v>142.30000000000001</v>
      </c>
      <c r="E143" s="2">
        <f t="shared" si="3"/>
        <v>148</v>
      </c>
    </row>
    <row r="144" spans="1:5" x14ac:dyDescent="0.2">
      <c r="A144" s="65"/>
      <c r="B144" s="66" t="s">
        <v>199</v>
      </c>
      <c r="C144" s="66" t="s">
        <v>119</v>
      </c>
      <c r="D144" s="66">
        <v>207.4</v>
      </c>
      <c r="E144" s="2">
        <f t="shared" si="3"/>
        <v>220</v>
      </c>
    </row>
    <row r="145" spans="1:5" x14ac:dyDescent="0.2">
      <c r="B145" s="2" t="s">
        <v>132</v>
      </c>
      <c r="C145" s="66" t="s">
        <v>106</v>
      </c>
      <c r="D145" s="66">
        <v>165.4</v>
      </c>
      <c r="E145" s="2">
        <f t="shared" si="3"/>
        <v>165</v>
      </c>
    </row>
    <row r="146" spans="1:5" x14ac:dyDescent="0.2">
      <c r="A146" s="65"/>
      <c r="B146" s="66" t="s">
        <v>171</v>
      </c>
      <c r="C146" s="66" t="s">
        <v>106</v>
      </c>
      <c r="D146" s="66">
        <v>285</v>
      </c>
      <c r="E146" s="2" t="str">
        <f t="shared" si="3"/>
        <v>HWT</v>
      </c>
    </row>
    <row r="147" spans="1:5" x14ac:dyDescent="0.2">
      <c r="A147" s="65" t="s">
        <v>196</v>
      </c>
      <c r="B147" s="2" t="s">
        <v>228</v>
      </c>
      <c r="C147" s="66" t="s">
        <v>66</v>
      </c>
      <c r="D147" s="66">
        <v>162.9</v>
      </c>
      <c r="E147" s="2">
        <f t="shared" si="3"/>
        <v>165</v>
      </c>
    </row>
    <row r="148" spans="1:5" x14ac:dyDescent="0.2">
      <c r="A148" s="60" t="s">
        <v>196</v>
      </c>
      <c r="B148" s="2" t="s">
        <v>266</v>
      </c>
      <c r="C148" s="2" t="s">
        <v>109</v>
      </c>
      <c r="D148" s="2">
        <v>160.9</v>
      </c>
      <c r="E148" s="2">
        <f t="shared" si="3"/>
        <v>165</v>
      </c>
    </row>
    <row r="149" spans="1:5" x14ac:dyDescent="0.2">
      <c r="A149" s="65"/>
      <c r="B149" s="2" t="s">
        <v>213</v>
      </c>
      <c r="C149" s="66" t="s">
        <v>211</v>
      </c>
      <c r="D149" s="66">
        <v>156.80000000000001</v>
      </c>
      <c r="E149" s="2">
        <f t="shared" si="3"/>
        <v>165</v>
      </c>
    </row>
    <row r="150" spans="1:5" x14ac:dyDescent="0.2">
      <c r="A150" s="65" t="s">
        <v>196</v>
      </c>
      <c r="B150" s="2" t="s">
        <v>342</v>
      </c>
      <c r="C150" s="66" t="s">
        <v>101</v>
      </c>
      <c r="D150" s="66">
        <v>198</v>
      </c>
      <c r="E150" s="2">
        <f t="shared" si="3"/>
        <v>198</v>
      </c>
    </row>
    <row r="151" spans="1:5" x14ac:dyDescent="0.2">
      <c r="B151" s="66" t="s">
        <v>236</v>
      </c>
      <c r="C151" s="66" t="s">
        <v>110</v>
      </c>
      <c r="D151" s="66">
        <v>177.9</v>
      </c>
      <c r="E151" s="2">
        <f t="shared" si="3"/>
        <v>181</v>
      </c>
    </row>
    <row r="152" spans="1:5" x14ac:dyDescent="0.2">
      <c r="A152" s="65" t="s">
        <v>196</v>
      </c>
      <c r="B152" s="2" t="s">
        <v>157</v>
      </c>
      <c r="C152" s="66" t="s">
        <v>106</v>
      </c>
      <c r="D152" s="66">
        <v>232.1</v>
      </c>
      <c r="E152" s="2">
        <f t="shared" si="3"/>
        <v>242</v>
      </c>
    </row>
    <row r="153" spans="1:5" x14ac:dyDescent="0.2">
      <c r="A153" s="60" t="s">
        <v>196</v>
      </c>
      <c r="B153" s="2" t="s">
        <v>204</v>
      </c>
      <c r="C153" s="66" t="s">
        <v>119</v>
      </c>
      <c r="D153" s="66">
        <v>299.8</v>
      </c>
      <c r="E153" s="2" t="str">
        <f t="shared" si="3"/>
        <v>HWT</v>
      </c>
    </row>
    <row r="154" spans="1:5" x14ac:dyDescent="0.2">
      <c r="A154" s="65"/>
      <c r="B154" s="2" t="s">
        <v>256</v>
      </c>
      <c r="C154" s="66" t="s">
        <v>45</v>
      </c>
      <c r="D154" s="66">
        <v>194.2</v>
      </c>
      <c r="E154" s="2">
        <f t="shared" si="3"/>
        <v>198</v>
      </c>
    </row>
    <row r="155" spans="1:5" x14ac:dyDescent="0.2">
      <c r="B155" s="66" t="s">
        <v>277</v>
      </c>
      <c r="C155" s="66" t="s">
        <v>106</v>
      </c>
      <c r="D155" s="66">
        <v>186.5</v>
      </c>
      <c r="E155" s="2">
        <f t="shared" si="3"/>
        <v>198</v>
      </c>
    </row>
    <row r="156" spans="1:5" x14ac:dyDescent="0.2">
      <c r="A156" s="65"/>
      <c r="B156" s="66" t="s">
        <v>159</v>
      </c>
      <c r="C156" s="66" t="s">
        <v>106</v>
      </c>
      <c r="D156" s="66">
        <v>206.9</v>
      </c>
      <c r="E156" s="2">
        <f t="shared" si="3"/>
        <v>220</v>
      </c>
    </row>
    <row r="157" spans="1:5" x14ac:dyDescent="0.2">
      <c r="B157" s="66" t="s">
        <v>282</v>
      </c>
      <c r="C157" s="66" t="s">
        <v>279</v>
      </c>
      <c r="D157" s="66">
        <v>175.6</v>
      </c>
      <c r="E157" s="2">
        <f t="shared" si="3"/>
        <v>181</v>
      </c>
    </row>
    <row r="158" spans="1:5" x14ac:dyDescent="0.2">
      <c r="A158" s="60" t="s">
        <v>196</v>
      </c>
      <c r="B158" s="66" t="s">
        <v>245</v>
      </c>
      <c r="C158" s="66" t="s">
        <v>45</v>
      </c>
      <c r="D158" s="66">
        <v>144.30000000000001</v>
      </c>
      <c r="E158" s="2">
        <f t="shared" si="3"/>
        <v>148</v>
      </c>
    </row>
    <row r="159" spans="1:5" x14ac:dyDescent="0.2">
      <c r="A159" s="65" t="s">
        <v>196</v>
      </c>
      <c r="B159" s="2" t="s">
        <v>48</v>
      </c>
      <c r="C159" s="2" t="s">
        <v>106</v>
      </c>
      <c r="D159" s="2">
        <v>129.69999999999999</v>
      </c>
      <c r="E159" s="2">
        <f t="shared" si="3"/>
        <v>132</v>
      </c>
    </row>
    <row r="160" spans="1:5" x14ac:dyDescent="0.2">
      <c r="A160" s="65" t="s">
        <v>196</v>
      </c>
      <c r="B160" s="2" t="s">
        <v>121</v>
      </c>
      <c r="C160" s="66" t="s">
        <v>42</v>
      </c>
      <c r="D160" s="2">
        <v>143.5</v>
      </c>
      <c r="E160" s="2">
        <f t="shared" si="3"/>
        <v>148</v>
      </c>
    </row>
    <row r="161" spans="1:5" x14ac:dyDescent="0.2">
      <c r="A161" s="60" t="s">
        <v>196</v>
      </c>
      <c r="B161" s="66" t="s">
        <v>268</v>
      </c>
      <c r="C161" s="66" t="s">
        <v>109</v>
      </c>
      <c r="D161" s="66">
        <v>161.6</v>
      </c>
      <c r="E161" s="2">
        <f t="shared" si="3"/>
        <v>165</v>
      </c>
    </row>
    <row r="162" spans="1:5" x14ac:dyDescent="0.2">
      <c r="A162" s="65" t="s">
        <v>196</v>
      </c>
      <c r="B162" s="66" t="s">
        <v>257</v>
      </c>
      <c r="C162" s="66" t="s">
        <v>45</v>
      </c>
      <c r="D162" s="66">
        <v>196.1</v>
      </c>
      <c r="E162" s="66">
        <f t="shared" si="3"/>
        <v>198</v>
      </c>
    </row>
    <row r="163" spans="1:5" x14ac:dyDescent="0.2">
      <c r="A163" s="65" t="s">
        <v>196</v>
      </c>
      <c r="B163" s="2" t="s">
        <v>232</v>
      </c>
      <c r="C163" s="66" t="s">
        <v>66</v>
      </c>
      <c r="D163" s="66">
        <v>312.60000000000002</v>
      </c>
      <c r="E163" s="2" t="str">
        <f t="shared" si="3"/>
        <v>HWT</v>
      </c>
    </row>
    <row r="164" spans="1:5" x14ac:dyDescent="0.2">
      <c r="A164" s="65"/>
      <c r="B164" s="2" t="s">
        <v>158</v>
      </c>
      <c r="C164" s="66" t="s">
        <v>106</v>
      </c>
      <c r="D164" s="66">
        <v>217.2</v>
      </c>
      <c r="E164" s="2">
        <f t="shared" si="3"/>
        <v>220</v>
      </c>
    </row>
    <row r="165" spans="1:5" x14ac:dyDescent="0.2">
      <c r="A165" s="60" t="s">
        <v>196</v>
      </c>
      <c r="B165" s="2" t="s">
        <v>59</v>
      </c>
      <c r="C165" s="66" t="s">
        <v>57</v>
      </c>
      <c r="D165" s="66">
        <v>217.9</v>
      </c>
      <c r="E165" s="2">
        <f t="shared" si="3"/>
        <v>220</v>
      </c>
    </row>
    <row r="166" spans="1:5" x14ac:dyDescent="0.2">
      <c r="A166" s="65" t="s">
        <v>196</v>
      </c>
      <c r="B166" s="2" t="s">
        <v>123</v>
      </c>
      <c r="C166" s="66" t="s">
        <v>42</v>
      </c>
      <c r="D166" s="66">
        <v>146.19999999999999</v>
      </c>
      <c r="E166" s="2">
        <f t="shared" si="3"/>
        <v>148</v>
      </c>
    </row>
    <row r="167" spans="1:5" x14ac:dyDescent="0.2">
      <c r="A167" s="60" t="s">
        <v>196</v>
      </c>
      <c r="B167" s="66" t="s">
        <v>50</v>
      </c>
      <c r="C167" s="66" t="s">
        <v>106</v>
      </c>
      <c r="D167" s="66">
        <v>112.2</v>
      </c>
      <c r="E167" s="2">
        <f t="shared" si="3"/>
        <v>114</v>
      </c>
    </row>
    <row r="168" spans="1:5" x14ac:dyDescent="0.2">
      <c r="A168" s="65" t="s">
        <v>196</v>
      </c>
      <c r="B168" s="66" t="s">
        <v>53</v>
      </c>
      <c r="C168" s="66" t="s">
        <v>119</v>
      </c>
      <c r="D168" s="66">
        <v>190.6</v>
      </c>
      <c r="E168" s="2">
        <f t="shared" si="3"/>
        <v>198</v>
      </c>
    </row>
    <row r="169" spans="1:5" x14ac:dyDescent="0.2">
      <c r="A169" s="60" t="s">
        <v>196</v>
      </c>
      <c r="B169" s="66" t="s">
        <v>133</v>
      </c>
      <c r="C169" s="66" t="s">
        <v>44</v>
      </c>
      <c r="D169" s="66">
        <v>172.4</v>
      </c>
      <c r="E169" s="2">
        <f t="shared" si="3"/>
        <v>181</v>
      </c>
    </row>
    <row r="170" spans="1:5" x14ac:dyDescent="0.2">
      <c r="A170" s="60" t="s">
        <v>196</v>
      </c>
      <c r="B170" s="2" t="s">
        <v>165</v>
      </c>
      <c r="C170" s="66" t="s">
        <v>58</v>
      </c>
      <c r="D170" s="66">
        <v>216.9</v>
      </c>
      <c r="E170" s="2">
        <f t="shared" si="3"/>
        <v>220</v>
      </c>
    </row>
    <row r="171" spans="1:5" x14ac:dyDescent="0.2">
      <c r="A171" s="65"/>
      <c r="B171" s="66" t="s">
        <v>82</v>
      </c>
      <c r="C171" s="66" t="s">
        <v>106</v>
      </c>
      <c r="D171" s="2">
        <v>179.2</v>
      </c>
      <c r="E171" s="2">
        <f t="shared" si="3"/>
        <v>181</v>
      </c>
    </row>
    <row r="172" spans="1:5" x14ac:dyDescent="0.2">
      <c r="A172" s="65" t="s">
        <v>196</v>
      </c>
      <c r="B172" s="2" t="s">
        <v>78</v>
      </c>
      <c r="C172" s="66" t="s">
        <v>43</v>
      </c>
      <c r="D172" s="2">
        <v>130.80000000000001</v>
      </c>
      <c r="E172" s="2">
        <f t="shared" si="3"/>
        <v>132</v>
      </c>
    </row>
    <row r="173" spans="1:5" x14ac:dyDescent="0.2">
      <c r="A173" s="65" t="s">
        <v>196</v>
      </c>
      <c r="B173" s="2" t="s">
        <v>98</v>
      </c>
      <c r="C173" s="66" t="s">
        <v>119</v>
      </c>
      <c r="D173" s="66">
        <v>204</v>
      </c>
      <c r="E173" s="2">
        <f t="shared" si="3"/>
        <v>220</v>
      </c>
    </row>
    <row r="174" spans="1:5" x14ac:dyDescent="0.2">
      <c r="A174" s="65" t="s">
        <v>196</v>
      </c>
      <c r="B174" s="66" t="s">
        <v>198</v>
      </c>
      <c r="C174" s="66" t="s">
        <v>42</v>
      </c>
      <c r="D174" s="66">
        <v>159.80000000000001</v>
      </c>
      <c r="E174" s="2">
        <f t="shared" si="3"/>
        <v>165</v>
      </c>
    </row>
    <row r="175" spans="1:5" x14ac:dyDescent="0.2">
      <c r="A175" s="65"/>
      <c r="B175" s="2" t="s">
        <v>205</v>
      </c>
      <c r="C175" s="2" t="s">
        <v>42</v>
      </c>
      <c r="D175" s="2">
        <v>151.9</v>
      </c>
      <c r="E175" s="2">
        <f t="shared" si="3"/>
        <v>165</v>
      </c>
    </row>
    <row r="176" spans="1:5" x14ac:dyDescent="0.2">
      <c r="A176" s="65"/>
      <c r="B176" s="2" t="s">
        <v>100</v>
      </c>
      <c r="C176" s="66" t="s">
        <v>106</v>
      </c>
      <c r="D176" s="66">
        <v>147.9</v>
      </c>
      <c r="E176" s="2">
        <f t="shared" si="3"/>
        <v>148</v>
      </c>
    </row>
    <row r="177" spans="1:5" x14ac:dyDescent="0.2">
      <c r="A177" s="65"/>
      <c r="B177" s="2" t="s">
        <v>94</v>
      </c>
      <c r="C177" s="66" t="s">
        <v>42</v>
      </c>
      <c r="D177" s="66">
        <v>157.9</v>
      </c>
      <c r="E177" s="2">
        <f t="shared" si="3"/>
        <v>165</v>
      </c>
    </row>
    <row r="178" spans="1:5" x14ac:dyDescent="0.2">
      <c r="A178" s="60" t="s">
        <v>196</v>
      </c>
      <c r="B178" s="2" t="s">
        <v>233</v>
      </c>
      <c r="C178" s="66" t="s">
        <v>110</v>
      </c>
      <c r="D178" s="66">
        <v>129.5</v>
      </c>
      <c r="E178" s="2">
        <f t="shared" si="3"/>
        <v>132</v>
      </c>
    </row>
    <row r="179" spans="1:5" x14ac:dyDescent="0.2">
      <c r="B179" s="66" t="s">
        <v>217</v>
      </c>
      <c r="C179" s="66" t="s">
        <v>211</v>
      </c>
      <c r="D179" s="66"/>
      <c r="E179" s="2" t="e">
        <f t="shared" si="3"/>
        <v>#N/A</v>
      </c>
    </row>
    <row r="180" spans="1:5" x14ac:dyDescent="0.2">
      <c r="B180" s="66"/>
      <c r="C180" s="66"/>
      <c r="D180" s="66"/>
      <c r="E180" s="2" t="e">
        <f t="shared" si="3"/>
        <v>#N/A</v>
      </c>
    </row>
    <row r="181" spans="1:5" x14ac:dyDescent="0.2">
      <c r="A181" s="65"/>
      <c r="B181" s="66"/>
      <c r="C181" s="66"/>
      <c r="D181" s="66"/>
      <c r="E181" s="2" t="e">
        <f t="shared" si="3"/>
        <v>#N/A</v>
      </c>
    </row>
    <row r="182" spans="1:5" x14ac:dyDescent="0.2">
      <c r="A182" s="65"/>
      <c r="C182" s="66"/>
      <c r="D182" s="66"/>
      <c r="E182" s="66" t="e">
        <f t="shared" si="3"/>
        <v>#N/A</v>
      </c>
    </row>
    <row r="183" spans="1:5" x14ac:dyDescent="0.2">
      <c r="C183" s="66"/>
      <c r="D183" s="66"/>
      <c r="E183" s="2" t="e">
        <f t="shared" si="3"/>
        <v>#N/A</v>
      </c>
    </row>
    <row r="184" spans="1:5" x14ac:dyDescent="0.2">
      <c r="A184" s="65"/>
      <c r="B184" s="66"/>
      <c r="C184" s="66"/>
      <c r="D184" s="66"/>
      <c r="E184" s="2" t="e">
        <f t="shared" si="3"/>
        <v>#N/A</v>
      </c>
    </row>
    <row r="185" spans="1:5" x14ac:dyDescent="0.2">
      <c r="A185" s="65"/>
      <c r="C185" s="66"/>
      <c r="D185" s="66"/>
      <c r="E185" s="2" t="e">
        <f t="shared" si="3"/>
        <v>#N/A</v>
      </c>
    </row>
    <row r="186" spans="1:5" x14ac:dyDescent="0.2">
      <c r="A186" s="65"/>
      <c r="C186" s="66"/>
      <c r="E186" s="2" t="e">
        <f t="shared" si="3"/>
        <v>#N/A</v>
      </c>
    </row>
    <row r="187" spans="1:5" x14ac:dyDescent="0.2">
      <c r="A187" s="65"/>
      <c r="B187" s="66"/>
      <c r="C187" s="66"/>
      <c r="D187" s="66"/>
      <c r="E187" s="2" t="e">
        <f t="shared" si="3"/>
        <v>#N/A</v>
      </c>
    </row>
    <row r="188" spans="1:5" x14ac:dyDescent="0.2">
      <c r="A188" s="65"/>
      <c r="C188" s="66"/>
      <c r="D188" s="66"/>
      <c r="E188" s="2" t="e">
        <f t="shared" si="3"/>
        <v>#N/A</v>
      </c>
    </row>
    <row r="189" spans="1:5" x14ac:dyDescent="0.2">
      <c r="A189" s="65"/>
      <c r="B189" s="66"/>
      <c r="C189" s="66"/>
      <c r="D189" s="66"/>
      <c r="E189" s="2" t="e">
        <f t="shared" si="3"/>
        <v>#N/A</v>
      </c>
    </row>
    <row r="190" spans="1:5" x14ac:dyDescent="0.2">
      <c r="A190" s="65"/>
      <c r="E190" s="2" t="e">
        <f t="shared" si="3"/>
        <v>#N/A</v>
      </c>
    </row>
    <row r="191" spans="1:5" x14ac:dyDescent="0.2">
      <c r="A191" s="65"/>
      <c r="C191" s="66"/>
      <c r="D191" s="66"/>
      <c r="E191" s="2" t="e">
        <f t="shared" si="3"/>
        <v>#N/A</v>
      </c>
    </row>
    <row r="192" spans="1:5" x14ac:dyDescent="0.2">
      <c r="A192" s="65"/>
      <c r="B192" s="66"/>
      <c r="C192" s="66"/>
      <c r="D192" s="66"/>
      <c r="E192" s="2" t="e">
        <f t="shared" si="3"/>
        <v>#N/A</v>
      </c>
    </row>
    <row r="193" spans="1:5" x14ac:dyDescent="0.2">
      <c r="A193" s="65"/>
      <c r="C193" s="66"/>
      <c r="E193" s="2" t="e">
        <f t="shared" si="3"/>
        <v>#N/A</v>
      </c>
    </row>
    <row r="194" spans="1:5" x14ac:dyDescent="0.2">
      <c r="B194" s="66"/>
      <c r="C194" s="66"/>
      <c r="D194" s="66"/>
      <c r="E194" s="2" t="e">
        <f t="shared" ref="E194:E257" si="4">LOOKUP(D194,I$1:I$11,J$1:J$11)</f>
        <v>#N/A</v>
      </c>
    </row>
    <row r="195" spans="1:5" x14ac:dyDescent="0.2">
      <c r="A195" s="65"/>
      <c r="E195" s="2" t="e">
        <f t="shared" si="4"/>
        <v>#N/A</v>
      </c>
    </row>
    <row r="196" spans="1:5" x14ac:dyDescent="0.2">
      <c r="A196" s="65"/>
      <c r="E196" s="2" t="e">
        <f t="shared" si="4"/>
        <v>#N/A</v>
      </c>
    </row>
    <row r="197" spans="1:5" x14ac:dyDescent="0.2">
      <c r="A197" s="65"/>
      <c r="E197" s="2" t="e">
        <f t="shared" si="4"/>
        <v>#N/A</v>
      </c>
    </row>
    <row r="198" spans="1:5" x14ac:dyDescent="0.2">
      <c r="A198" s="65"/>
      <c r="B198" s="66"/>
      <c r="C198" s="66"/>
      <c r="D198" s="66"/>
      <c r="E198" s="2" t="e">
        <f t="shared" si="4"/>
        <v>#N/A</v>
      </c>
    </row>
    <row r="199" spans="1:5" x14ac:dyDescent="0.2">
      <c r="A199" s="65"/>
      <c r="B199" s="66"/>
      <c r="C199" s="66"/>
      <c r="D199" s="66"/>
      <c r="E199" s="2" t="e">
        <f t="shared" si="4"/>
        <v>#N/A</v>
      </c>
    </row>
    <row r="200" spans="1:5" x14ac:dyDescent="0.2">
      <c r="B200" s="66"/>
      <c r="C200" s="66"/>
      <c r="D200" s="66"/>
      <c r="E200" s="2" t="e">
        <f t="shared" si="4"/>
        <v>#N/A</v>
      </c>
    </row>
    <row r="201" spans="1:5" x14ac:dyDescent="0.2">
      <c r="A201" s="65"/>
      <c r="B201" s="66"/>
      <c r="C201" s="66"/>
      <c r="D201" s="66"/>
      <c r="E201" s="2" t="e">
        <f t="shared" si="4"/>
        <v>#N/A</v>
      </c>
    </row>
    <row r="202" spans="1:5" x14ac:dyDescent="0.2">
      <c r="C202" s="66"/>
      <c r="D202" s="66"/>
      <c r="E202" s="2" t="e">
        <f t="shared" si="4"/>
        <v>#N/A</v>
      </c>
    </row>
    <row r="203" spans="1:5" x14ac:dyDescent="0.2">
      <c r="A203" s="65"/>
      <c r="C203" s="66"/>
      <c r="D203" s="66"/>
      <c r="E203" s="2" t="e">
        <f t="shared" si="4"/>
        <v>#N/A</v>
      </c>
    </row>
    <row r="204" spans="1:5" x14ac:dyDescent="0.2">
      <c r="A204" s="65"/>
      <c r="C204" s="66"/>
      <c r="D204" s="66"/>
      <c r="E204" s="2" t="e">
        <f t="shared" si="4"/>
        <v>#N/A</v>
      </c>
    </row>
    <row r="205" spans="1:5" x14ac:dyDescent="0.2">
      <c r="C205" s="66"/>
      <c r="D205" s="66"/>
      <c r="E205" s="2" t="e">
        <f t="shared" si="4"/>
        <v>#N/A</v>
      </c>
    </row>
    <row r="206" spans="1:5" x14ac:dyDescent="0.2">
      <c r="C206" s="66"/>
      <c r="D206" s="66"/>
      <c r="E206" s="2" t="e">
        <f t="shared" si="4"/>
        <v>#N/A</v>
      </c>
    </row>
    <row r="207" spans="1:5" x14ac:dyDescent="0.2">
      <c r="C207" s="66"/>
      <c r="D207" s="66"/>
      <c r="E207" s="2" t="e">
        <f t="shared" si="4"/>
        <v>#N/A</v>
      </c>
    </row>
    <row r="208" spans="1:5" x14ac:dyDescent="0.2">
      <c r="C208" s="66"/>
      <c r="D208" s="66"/>
      <c r="E208" s="2" t="e">
        <f t="shared" si="4"/>
        <v>#N/A</v>
      </c>
    </row>
    <row r="209" spans="1:5" x14ac:dyDescent="0.2">
      <c r="A209" s="65"/>
      <c r="B209" s="66"/>
      <c r="C209" s="66"/>
      <c r="D209" s="66"/>
      <c r="E209" s="2" t="e">
        <f t="shared" si="4"/>
        <v>#N/A</v>
      </c>
    </row>
    <row r="210" spans="1:5" x14ac:dyDescent="0.2">
      <c r="C210" s="66"/>
      <c r="D210" s="66"/>
      <c r="E210" s="2" t="e">
        <f t="shared" si="4"/>
        <v>#N/A</v>
      </c>
    </row>
    <row r="211" spans="1:5" x14ac:dyDescent="0.2">
      <c r="C211" s="66"/>
      <c r="D211" s="66"/>
      <c r="E211" s="2" t="e">
        <f t="shared" si="4"/>
        <v>#N/A</v>
      </c>
    </row>
    <row r="212" spans="1:5" x14ac:dyDescent="0.2">
      <c r="A212" s="65"/>
      <c r="C212" s="66"/>
      <c r="D212" s="66"/>
      <c r="E212" s="2" t="e">
        <f t="shared" si="4"/>
        <v>#N/A</v>
      </c>
    </row>
    <row r="213" spans="1:5" x14ac:dyDescent="0.2">
      <c r="C213" s="66"/>
      <c r="D213" s="66"/>
      <c r="E213" s="2" t="e">
        <f t="shared" si="4"/>
        <v>#N/A</v>
      </c>
    </row>
    <row r="214" spans="1:5" x14ac:dyDescent="0.2">
      <c r="C214" s="66"/>
      <c r="D214" s="66"/>
      <c r="E214" s="66" t="e">
        <f t="shared" si="4"/>
        <v>#N/A</v>
      </c>
    </row>
    <row r="215" spans="1:5" x14ac:dyDescent="0.2">
      <c r="C215" s="66"/>
      <c r="D215" s="66"/>
      <c r="E215" s="2" t="e">
        <f t="shared" si="4"/>
        <v>#N/A</v>
      </c>
    </row>
    <row r="216" spans="1:5" x14ac:dyDescent="0.2">
      <c r="A216" s="65"/>
      <c r="C216" s="66"/>
      <c r="D216" s="66"/>
      <c r="E216" s="2" t="e">
        <f t="shared" si="4"/>
        <v>#N/A</v>
      </c>
    </row>
    <row r="217" spans="1:5" x14ac:dyDescent="0.2">
      <c r="A217" s="65"/>
      <c r="C217" s="66"/>
      <c r="E217" s="2" t="e">
        <f t="shared" si="4"/>
        <v>#N/A</v>
      </c>
    </row>
    <row r="218" spans="1:5" x14ac:dyDescent="0.2">
      <c r="A218" s="65"/>
      <c r="C218" s="66"/>
      <c r="D218" s="66"/>
      <c r="E218" s="2" t="e">
        <f t="shared" si="4"/>
        <v>#N/A</v>
      </c>
    </row>
    <row r="219" spans="1:5" x14ac:dyDescent="0.2">
      <c r="C219" s="66"/>
      <c r="D219" s="66"/>
      <c r="E219" s="2" t="e">
        <f t="shared" si="4"/>
        <v>#N/A</v>
      </c>
    </row>
    <row r="220" spans="1:5" x14ac:dyDescent="0.2">
      <c r="B220" s="66"/>
      <c r="C220" s="66"/>
      <c r="D220" s="66"/>
      <c r="E220" s="2" t="e">
        <f t="shared" si="4"/>
        <v>#N/A</v>
      </c>
    </row>
  </sheetData>
  <mergeCells count="1">
    <mergeCell ref="H17:K19"/>
  </mergeCells>
  <conditionalFormatting sqref="E2:E220">
    <cfRule type="cellIs" dxfId="1" priority="1" stopIfTrue="1" operator="notEqual">
      <formula>E3</formula>
    </cfRule>
  </conditionalFormatting>
  <pageMargins left="0.75" right="0.75" top="1" bottom="1" header="0.5" footer="0.5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723920-A7E3-4ADD-99C5-74B38BFB0242}">
          <x14:formula1>
            <xm:f>'counts-boys'!$A$1:$A$16</xm:f>
          </x14:formula1>
          <xm:sqref>C2:C220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43EB1-A128-42F1-A050-82601660E359}">
  <dimension ref="A1:J104"/>
  <sheetViews>
    <sheetView topLeftCell="A64" workbookViewId="0">
      <selection activeCell="A75" sqref="A75:D81"/>
    </sheetView>
  </sheetViews>
  <sheetFormatPr defaultColWidth="11.42578125" defaultRowHeight="12.75" x14ac:dyDescent="0.2"/>
  <cols>
    <col min="1" max="1" width="11.42578125" style="87"/>
    <col min="2" max="2" width="17.85546875" style="88" customWidth="1"/>
    <col min="3" max="3" width="22.42578125" style="88" customWidth="1"/>
    <col min="4" max="4" width="11.42578125" style="88" customWidth="1"/>
    <col min="5" max="5" width="8.42578125" style="88" customWidth="1"/>
    <col min="6" max="16384" width="11.42578125" style="86"/>
  </cols>
  <sheetData>
    <row r="1" spans="1:10" x14ac:dyDescent="0.2">
      <c r="A1" s="84" t="s">
        <v>33</v>
      </c>
      <c r="B1" s="85" t="s">
        <v>40</v>
      </c>
      <c r="C1" s="85" t="s">
        <v>41</v>
      </c>
      <c r="D1" s="85" t="s">
        <v>22</v>
      </c>
      <c r="E1" s="85" t="s">
        <v>37</v>
      </c>
      <c r="I1" s="89">
        <v>1</v>
      </c>
      <c r="J1" s="89">
        <v>97</v>
      </c>
    </row>
    <row r="2" spans="1:10" x14ac:dyDescent="0.2">
      <c r="A2" s="87" t="s">
        <v>196</v>
      </c>
      <c r="B2" s="88" t="s">
        <v>323</v>
      </c>
      <c r="C2" s="88" t="s">
        <v>57</v>
      </c>
      <c r="D2" s="88">
        <v>86.5</v>
      </c>
      <c r="E2" s="88">
        <f t="shared" ref="E2:E33" si="0">LOOKUP(D2,I$1:I$10,J$1:J$10)</f>
        <v>97</v>
      </c>
      <c r="I2" s="89">
        <f>J1+0.6</f>
        <v>97.6</v>
      </c>
      <c r="J2" s="89">
        <v>105</v>
      </c>
    </row>
    <row r="3" spans="1:10" x14ac:dyDescent="0.2">
      <c r="A3" s="87" t="s">
        <v>196</v>
      </c>
      <c r="B3" s="88" t="s">
        <v>177</v>
      </c>
      <c r="C3" s="88" t="s">
        <v>109</v>
      </c>
      <c r="D3" s="88">
        <v>93.1</v>
      </c>
      <c r="E3" s="88">
        <f t="shared" si="0"/>
        <v>97</v>
      </c>
      <c r="I3" s="89">
        <f t="shared" ref="I3:I10" si="1">J2+0.6</f>
        <v>105.6</v>
      </c>
      <c r="J3" s="89">
        <v>114</v>
      </c>
    </row>
    <row r="4" spans="1:10" x14ac:dyDescent="0.2">
      <c r="A4" s="87" t="s">
        <v>196</v>
      </c>
      <c r="B4" s="88" t="s">
        <v>180</v>
      </c>
      <c r="C4" s="88" t="s">
        <v>308</v>
      </c>
      <c r="D4" s="88">
        <v>93.4</v>
      </c>
      <c r="E4" s="88">
        <f t="shared" si="0"/>
        <v>97</v>
      </c>
      <c r="I4" s="89">
        <f t="shared" si="1"/>
        <v>114.6</v>
      </c>
      <c r="J4" s="89">
        <v>123</v>
      </c>
    </row>
    <row r="5" spans="1:10" x14ac:dyDescent="0.2">
      <c r="A5" s="87" t="s">
        <v>196</v>
      </c>
      <c r="B5" s="88" t="s">
        <v>310</v>
      </c>
      <c r="C5" s="88" t="s">
        <v>45</v>
      </c>
      <c r="D5" s="88">
        <v>93.7</v>
      </c>
      <c r="E5" s="88">
        <f t="shared" si="0"/>
        <v>97</v>
      </c>
      <c r="I5" s="89">
        <f t="shared" si="1"/>
        <v>123.6</v>
      </c>
      <c r="J5" s="89">
        <v>132</v>
      </c>
    </row>
    <row r="6" spans="1:10" x14ac:dyDescent="0.2">
      <c r="A6" s="87" t="s">
        <v>196</v>
      </c>
      <c r="B6" s="88" t="s">
        <v>326</v>
      </c>
      <c r="C6" s="88" t="s">
        <v>109</v>
      </c>
      <c r="D6" s="88">
        <v>94.5</v>
      </c>
      <c r="E6" s="88">
        <f t="shared" si="0"/>
        <v>97</v>
      </c>
      <c r="I6" s="89">
        <f t="shared" si="1"/>
        <v>132.6</v>
      </c>
      <c r="J6" s="89">
        <v>148</v>
      </c>
    </row>
    <row r="7" spans="1:10" x14ac:dyDescent="0.2">
      <c r="A7" s="87" t="s">
        <v>196</v>
      </c>
      <c r="B7" s="88" t="s">
        <v>68</v>
      </c>
      <c r="C7" s="88" t="s">
        <v>45</v>
      </c>
      <c r="D7" s="88">
        <v>95.1</v>
      </c>
      <c r="E7" s="88">
        <f t="shared" si="0"/>
        <v>97</v>
      </c>
      <c r="I7" s="89">
        <f t="shared" si="1"/>
        <v>148.6</v>
      </c>
      <c r="J7" s="89">
        <v>165</v>
      </c>
    </row>
    <row r="8" spans="1:10" x14ac:dyDescent="0.2">
      <c r="A8" s="87" t="s">
        <v>196</v>
      </c>
      <c r="B8" s="88" t="s">
        <v>287</v>
      </c>
      <c r="C8" s="88" t="s">
        <v>288</v>
      </c>
      <c r="D8" s="88">
        <v>95.3</v>
      </c>
      <c r="E8" s="88">
        <f t="shared" si="0"/>
        <v>97</v>
      </c>
      <c r="I8" s="89">
        <f t="shared" si="1"/>
        <v>165.6</v>
      </c>
      <c r="J8" s="89">
        <v>181</v>
      </c>
    </row>
    <row r="9" spans="1:10" x14ac:dyDescent="0.2">
      <c r="A9" s="87" t="s">
        <v>196</v>
      </c>
      <c r="B9" s="88" t="s">
        <v>176</v>
      </c>
      <c r="C9" s="88" t="s">
        <v>44</v>
      </c>
      <c r="D9" s="88">
        <v>96.6</v>
      </c>
      <c r="E9" s="88">
        <f t="shared" si="0"/>
        <v>97</v>
      </c>
      <c r="I9" s="89">
        <f t="shared" si="1"/>
        <v>181.6</v>
      </c>
      <c r="J9" s="89">
        <v>198</v>
      </c>
    </row>
    <row r="10" spans="1:10" x14ac:dyDescent="0.2">
      <c r="A10" s="87" t="s">
        <v>196</v>
      </c>
      <c r="B10" s="88" t="s">
        <v>327</v>
      </c>
      <c r="C10" s="88" t="s">
        <v>109</v>
      </c>
      <c r="D10" s="88">
        <v>99.2</v>
      </c>
      <c r="E10" s="88">
        <f t="shared" si="0"/>
        <v>105</v>
      </c>
      <c r="I10" s="89">
        <f t="shared" si="1"/>
        <v>198.6</v>
      </c>
      <c r="J10" s="89" t="s">
        <v>26</v>
      </c>
    </row>
    <row r="11" spans="1:10" x14ac:dyDescent="0.2">
      <c r="A11" s="87" t="s">
        <v>196</v>
      </c>
      <c r="B11" s="88" t="s">
        <v>197</v>
      </c>
      <c r="C11" s="88" t="s">
        <v>45</v>
      </c>
      <c r="D11" s="88">
        <v>100.6</v>
      </c>
      <c r="E11" s="88">
        <f t="shared" si="0"/>
        <v>105</v>
      </c>
    </row>
    <row r="12" spans="1:10" x14ac:dyDescent="0.2">
      <c r="A12" s="87" t="s">
        <v>196</v>
      </c>
      <c r="B12" s="88" t="s">
        <v>179</v>
      </c>
      <c r="C12" s="88" t="s">
        <v>66</v>
      </c>
      <c r="D12" s="88">
        <v>101</v>
      </c>
      <c r="E12" s="88">
        <f t="shared" si="0"/>
        <v>105</v>
      </c>
    </row>
    <row r="13" spans="1:10" x14ac:dyDescent="0.2">
      <c r="A13" s="87" t="s">
        <v>196</v>
      </c>
      <c r="B13" s="88" t="s">
        <v>289</v>
      </c>
      <c r="C13" s="88" t="s">
        <v>288</v>
      </c>
      <c r="D13" s="88">
        <v>102.9</v>
      </c>
      <c r="E13" s="88">
        <f t="shared" si="0"/>
        <v>105</v>
      </c>
    </row>
    <row r="14" spans="1:10" x14ac:dyDescent="0.2">
      <c r="A14" s="87" t="s">
        <v>196</v>
      </c>
      <c r="B14" s="88" t="s">
        <v>178</v>
      </c>
      <c r="C14" s="88" t="s">
        <v>42</v>
      </c>
      <c r="D14" s="88">
        <v>104.6</v>
      </c>
      <c r="E14" s="88">
        <f t="shared" si="0"/>
        <v>105</v>
      </c>
    </row>
    <row r="15" spans="1:10" x14ac:dyDescent="0.2">
      <c r="A15" s="87" t="s">
        <v>196</v>
      </c>
      <c r="B15" s="88" t="s">
        <v>183</v>
      </c>
      <c r="C15" s="88" t="s">
        <v>308</v>
      </c>
      <c r="D15" s="88">
        <v>107.4</v>
      </c>
      <c r="E15" s="88">
        <f t="shared" si="0"/>
        <v>114</v>
      </c>
    </row>
    <row r="16" spans="1:10" x14ac:dyDescent="0.2">
      <c r="A16" s="87" t="s">
        <v>196</v>
      </c>
      <c r="B16" s="88" t="s">
        <v>290</v>
      </c>
      <c r="C16" s="88" t="s">
        <v>288</v>
      </c>
      <c r="D16" s="88">
        <v>108</v>
      </c>
      <c r="E16" s="88">
        <f t="shared" si="0"/>
        <v>114</v>
      </c>
    </row>
    <row r="17" spans="1:5" x14ac:dyDescent="0.2">
      <c r="A17" s="87" t="s">
        <v>196</v>
      </c>
      <c r="B17" s="88" t="s">
        <v>291</v>
      </c>
      <c r="C17" s="88" t="s">
        <v>288</v>
      </c>
      <c r="D17" s="88">
        <v>110.9</v>
      </c>
      <c r="E17" s="88">
        <f t="shared" si="0"/>
        <v>114</v>
      </c>
    </row>
    <row r="18" spans="1:5" x14ac:dyDescent="0.2">
      <c r="B18" s="88" t="s">
        <v>311</v>
      </c>
      <c r="C18" s="88" t="s">
        <v>45</v>
      </c>
      <c r="D18" s="88">
        <v>111</v>
      </c>
      <c r="E18" s="88">
        <f t="shared" si="0"/>
        <v>114</v>
      </c>
    </row>
    <row r="19" spans="1:5" x14ac:dyDescent="0.2">
      <c r="A19" s="87" t="s">
        <v>196</v>
      </c>
      <c r="B19" s="88" t="s">
        <v>285</v>
      </c>
      <c r="C19" s="88" t="s">
        <v>119</v>
      </c>
      <c r="D19" s="88">
        <v>112</v>
      </c>
      <c r="E19" s="88">
        <f t="shared" si="0"/>
        <v>114</v>
      </c>
    </row>
    <row r="20" spans="1:5" x14ac:dyDescent="0.2">
      <c r="A20" s="87" t="s">
        <v>196</v>
      </c>
      <c r="B20" s="88" t="s">
        <v>304</v>
      </c>
      <c r="C20" s="88" t="s">
        <v>305</v>
      </c>
      <c r="D20" s="88">
        <v>112.7</v>
      </c>
      <c r="E20" s="88">
        <f t="shared" si="0"/>
        <v>114</v>
      </c>
    </row>
    <row r="21" spans="1:5" x14ac:dyDescent="0.2">
      <c r="B21" s="88" t="s">
        <v>312</v>
      </c>
      <c r="C21" s="88" t="s">
        <v>45</v>
      </c>
      <c r="D21" s="88">
        <v>112.8</v>
      </c>
      <c r="E21" s="88">
        <f t="shared" si="0"/>
        <v>114</v>
      </c>
    </row>
    <row r="22" spans="1:5" x14ac:dyDescent="0.2">
      <c r="A22" s="87" t="s">
        <v>196</v>
      </c>
      <c r="B22" s="88" t="s">
        <v>184</v>
      </c>
      <c r="C22" s="88" t="s">
        <v>109</v>
      </c>
      <c r="D22" s="88">
        <v>113</v>
      </c>
      <c r="E22" s="88">
        <f t="shared" si="0"/>
        <v>114</v>
      </c>
    </row>
    <row r="23" spans="1:5" x14ac:dyDescent="0.2">
      <c r="A23" s="87" t="s">
        <v>196</v>
      </c>
      <c r="B23" s="88" t="s">
        <v>181</v>
      </c>
      <c r="C23" s="88" t="s">
        <v>45</v>
      </c>
      <c r="D23" s="88">
        <v>114.1</v>
      </c>
      <c r="E23" s="88">
        <f t="shared" si="0"/>
        <v>114</v>
      </c>
    </row>
    <row r="24" spans="1:5" x14ac:dyDescent="0.2">
      <c r="A24" s="87" t="s">
        <v>196</v>
      </c>
      <c r="B24" s="88" t="s">
        <v>75</v>
      </c>
      <c r="C24" s="88" t="s">
        <v>109</v>
      </c>
      <c r="D24" s="88">
        <v>114.3</v>
      </c>
      <c r="E24" s="88">
        <f t="shared" si="0"/>
        <v>114</v>
      </c>
    </row>
    <row r="25" spans="1:5" x14ac:dyDescent="0.2">
      <c r="A25" s="87" t="s">
        <v>196</v>
      </c>
      <c r="B25" s="88" t="s">
        <v>182</v>
      </c>
      <c r="C25" s="88" t="s">
        <v>308</v>
      </c>
      <c r="D25" s="88">
        <v>118.2</v>
      </c>
      <c r="E25" s="88">
        <f t="shared" si="0"/>
        <v>123</v>
      </c>
    </row>
    <row r="26" spans="1:5" x14ac:dyDescent="0.2">
      <c r="A26" s="87" t="s">
        <v>196</v>
      </c>
      <c r="B26" s="88" t="s">
        <v>96</v>
      </c>
      <c r="C26" s="88" t="s">
        <v>57</v>
      </c>
      <c r="D26" s="88">
        <v>119.5</v>
      </c>
      <c r="E26" s="88">
        <f t="shared" si="0"/>
        <v>123</v>
      </c>
    </row>
    <row r="27" spans="1:5" x14ac:dyDescent="0.2">
      <c r="B27" s="88" t="s">
        <v>292</v>
      </c>
      <c r="C27" s="88" t="s">
        <v>288</v>
      </c>
      <c r="D27" s="88">
        <v>120.5</v>
      </c>
      <c r="E27" s="88">
        <f t="shared" si="0"/>
        <v>123</v>
      </c>
    </row>
    <row r="28" spans="1:5" x14ac:dyDescent="0.2">
      <c r="A28" s="87" t="s">
        <v>196</v>
      </c>
      <c r="B28" s="88" t="s">
        <v>313</v>
      </c>
      <c r="C28" s="88" t="s">
        <v>45</v>
      </c>
      <c r="D28" s="88">
        <v>120.6</v>
      </c>
      <c r="E28" s="88">
        <f t="shared" si="0"/>
        <v>123</v>
      </c>
    </row>
    <row r="29" spans="1:5" x14ac:dyDescent="0.2">
      <c r="A29" s="87" t="s">
        <v>196</v>
      </c>
      <c r="B29" s="88" t="s">
        <v>294</v>
      </c>
      <c r="C29" s="88" t="s">
        <v>288</v>
      </c>
      <c r="D29" s="88">
        <v>123.2</v>
      </c>
      <c r="E29" s="88">
        <f t="shared" si="0"/>
        <v>123</v>
      </c>
    </row>
    <row r="30" spans="1:5" x14ac:dyDescent="0.2">
      <c r="B30" s="88" t="s">
        <v>293</v>
      </c>
      <c r="C30" s="88" t="s">
        <v>288</v>
      </c>
      <c r="D30" s="88">
        <v>123.4</v>
      </c>
      <c r="E30" s="88">
        <f t="shared" si="0"/>
        <v>123</v>
      </c>
    </row>
    <row r="31" spans="1:5" x14ac:dyDescent="0.2">
      <c r="A31" s="87" t="s">
        <v>196</v>
      </c>
      <c r="B31" s="88" t="s">
        <v>189</v>
      </c>
      <c r="C31" s="88" t="s">
        <v>57</v>
      </c>
      <c r="D31" s="88">
        <v>123.9</v>
      </c>
      <c r="E31" s="88">
        <f t="shared" si="0"/>
        <v>132</v>
      </c>
    </row>
    <row r="32" spans="1:5" x14ac:dyDescent="0.2">
      <c r="A32" s="87" t="s">
        <v>196</v>
      </c>
      <c r="B32" s="88" t="s">
        <v>186</v>
      </c>
      <c r="C32" s="88" t="s">
        <v>110</v>
      </c>
      <c r="D32" s="88">
        <v>124.3</v>
      </c>
      <c r="E32" s="88">
        <f t="shared" si="0"/>
        <v>132</v>
      </c>
    </row>
    <row r="33" spans="1:5" x14ac:dyDescent="0.2">
      <c r="A33" s="87" t="s">
        <v>196</v>
      </c>
      <c r="B33" s="86" t="s">
        <v>185</v>
      </c>
      <c r="C33" s="88" t="s">
        <v>42</v>
      </c>
      <c r="D33" s="88">
        <v>124.9</v>
      </c>
      <c r="E33" s="88">
        <f t="shared" si="0"/>
        <v>132</v>
      </c>
    </row>
    <row r="34" spans="1:5" x14ac:dyDescent="0.2">
      <c r="A34" s="87" t="s">
        <v>196</v>
      </c>
      <c r="B34" s="88" t="s">
        <v>187</v>
      </c>
      <c r="C34" s="88" t="s">
        <v>110</v>
      </c>
      <c r="D34" s="88">
        <v>127.8</v>
      </c>
      <c r="E34" s="88">
        <f t="shared" ref="E34:E65" si="2">LOOKUP(D34,I$1:I$10,J$1:J$10)</f>
        <v>132</v>
      </c>
    </row>
    <row r="35" spans="1:5" x14ac:dyDescent="0.2">
      <c r="A35" s="87" t="s">
        <v>196</v>
      </c>
      <c r="B35" s="88" t="s">
        <v>295</v>
      </c>
      <c r="C35" s="88" t="s">
        <v>288</v>
      </c>
      <c r="D35" s="88">
        <v>128.5</v>
      </c>
      <c r="E35" s="88">
        <f t="shared" si="2"/>
        <v>132</v>
      </c>
    </row>
    <row r="36" spans="1:5" x14ac:dyDescent="0.2">
      <c r="A36" s="87" t="s">
        <v>196</v>
      </c>
      <c r="B36" s="88" t="s">
        <v>95</v>
      </c>
      <c r="C36" s="88" t="s">
        <v>57</v>
      </c>
      <c r="D36" s="88">
        <v>128.5</v>
      </c>
      <c r="E36" s="88">
        <f t="shared" si="2"/>
        <v>132</v>
      </c>
    </row>
    <row r="37" spans="1:5" x14ac:dyDescent="0.2">
      <c r="A37" s="87" t="s">
        <v>196</v>
      </c>
      <c r="B37" s="88" t="s">
        <v>332</v>
      </c>
      <c r="C37" s="88" t="s">
        <v>279</v>
      </c>
      <c r="D37" s="88">
        <v>129.4</v>
      </c>
      <c r="E37" s="88">
        <f t="shared" si="2"/>
        <v>132</v>
      </c>
    </row>
    <row r="38" spans="1:5" x14ac:dyDescent="0.2">
      <c r="A38" s="87" t="s">
        <v>196</v>
      </c>
      <c r="B38" s="88" t="s">
        <v>67</v>
      </c>
      <c r="C38" s="88" t="s">
        <v>43</v>
      </c>
      <c r="D38" s="88">
        <v>130</v>
      </c>
      <c r="E38" s="88">
        <f t="shared" si="2"/>
        <v>132</v>
      </c>
    </row>
    <row r="39" spans="1:5" x14ac:dyDescent="0.2">
      <c r="B39" s="88" t="s">
        <v>316</v>
      </c>
      <c r="C39" s="88" t="s">
        <v>45</v>
      </c>
      <c r="D39" s="88">
        <v>131.19999999999999</v>
      </c>
      <c r="E39" s="88">
        <f t="shared" si="2"/>
        <v>132</v>
      </c>
    </row>
    <row r="40" spans="1:5" x14ac:dyDescent="0.2">
      <c r="A40" s="87" t="s">
        <v>196</v>
      </c>
      <c r="B40" s="88" t="s">
        <v>188</v>
      </c>
      <c r="C40" s="88" t="s">
        <v>66</v>
      </c>
      <c r="D40" s="88">
        <v>131.4</v>
      </c>
      <c r="E40" s="88">
        <f t="shared" si="2"/>
        <v>132</v>
      </c>
    </row>
    <row r="41" spans="1:5" x14ac:dyDescent="0.2">
      <c r="B41" s="88" t="s">
        <v>317</v>
      </c>
      <c r="C41" s="88" t="s">
        <v>45</v>
      </c>
      <c r="D41" s="88">
        <v>131.6</v>
      </c>
      <c r="E41" s="88">
        <f t="shared" si="2"/>
        <v>132</v>
      </c>
    </row>
    <row r="42" spans="1:5" x14ac:dyDescent="0.2">
      <c r="A42" s="87" t="s">
        <v>196</v>
      </c>
      <c r="B42" s="88" t="s">
        <v>70</v>
      </c>
      <c r="C42" s="88" t="s">
        <v>334</v>
      </c>
      <c r="D42" s="88">
        <v>135.30000000000001</v>
      </c>
      <c r="E42" s="88">
        <f t="shared" si="2"/>
        <v>148</v>
      </c>
    </row>
    <row r="43" spans="1:5" x14ac:dyDescent="0.2">
      <c r="B43" s="88" t="s">
        <v>314</v>
      </c>
      <c r="C43" s="88" t="s">
        <v>45</v>
      </c>
      <c r="D43" s="88">
        <v>139.1</v>
      </c>
      <c r="E43" s="88">
        <f t="shared" si="2"/>
        <v>148</v>
      </c>
    </row>
    <row r="44" spans="1:5" x14ac:dyDescent="0.2">
      <c r="B44" s="88" t="s">
        <v>296</v>
      </c>
      <c r="C44" s="88" t="s">
        <v>288</v>
      </c>
      <c r="D44" s="88">
        <v>139.5</v>
      </c>
      <c r="E44" s="88">
        <f t="shared" si="2"/>
        <v>148</v>
      </c>
    </row>
    <row r="45" spans="1:5" x14ac:dyDescent="0.2">
      <c r="A45" s="87" t="s">
        <v>196</v>
      </c>
      <c r="B45" s="88" t="s">
        <v>76</v>
      </c>
      <c r="C45" s="88" t="s">
        <v>119</v>
      </c>
      <c r="D45" s="88">
        <v>142.30000000000001</v>
      </c>
      <c r="E45" s="88">
        <f t="shared" si="2"/>
        <v>148</v>
      </c>
    </row>
    <row r="46" spans="1:5" x14ac:dyDescent="0.2">
      <c r="A46" s="87" t="s">
        <v>196</v>
      </c>
      <c r="B46" s="88" t="s">
        <v>71</v>
      </c>
      <c r="C46" s="88" t="s">
        <v>308</v>
      </c>
      <c r="D46" s="88">
        <v>143.30000000000001</v>
      </c>
      <c r="E46" s="88">
        <f t="shared" si="2"/>
        <v>148</v>
      </c>
    </row>
    <row r="47" spans="1:5" x14ac:dyDescent="0.2">
      <c r="A47" s="87" t="s">
        <v>196</v>
      </c>
      <c r="B47" s="88" t="s">
        <v>315</v>
      </c>
      <c r="C47" s="88" t="s">
        <v>45</v>
      </c>
      <c r="D47" s="88">
        <v>144.5</v>
      </c>
      <c r="E47" s="88">
        <f t="shared" si="2"/>
        <v>148</v>
      </c>
    </row>
    <row r="48" spans="1:5" x14ac:dyDescent="0.2">
      <c r="A48" s="87" t="s">
        <v>196</v>
      </c>
      <c r="B48" s="88" t="s">
        <v>328</v>
      </c>
      <c r="C48" s="88" t="s">
        <v>109</v>
      </c>
      <c r="D48" s="88">
        <v>144.6</v>
      </c>
      <c r="E48" s="88">
        <f t="shared" si="2"/>
        <v>148</v>
      </c>
    </row>
    <row r="49" spans="1:5" x14ac:dyDescent="0.2">
      <c r="A49" s="87" t="s">
        <v>196</v>
      </c>
      <c r="B49" s="88" t="s">
        <v>333</v>
      </c>
      <c r="C49" s="88" t="s">
        <v>279</v>
      </c>
      <c r="D49" s="88">
        <v>146</v>
      </c>
      <c r="E49" s="88">
        <f t="shared" si="2"/>
        <v>148</v>
      </c>
    </row>
    <row r="50" spans="1:5" x14ac:dyDescent="0.2">
      <c r="A50" s="87" t="s">
        <v>196</v>
      </c>
      <c r="B50" s="88" t="s">
        <v>190</v>
      </c>
      <c r="C50" s="88" t="s">
        <v>119</v>
      </c>
      <c r="D50" s="88">
        <v>146.69999999999999</v>
      </c>
      <c r="E50" s="88">
        <f t="shared" si="2"/>
        <v>148</v>
      </c>
    </row>
    <row r="51" spans="1:5" x14ac:dyDescent="0.2">
      <c r="A51" s="87" t="s">
        <v>196</v>
      </c>
      <c r="B51" s="88" t="s">
        <v>297</v>
      </c>
      <c r="C51" s="88" t="s">
        <v>288</v>
      </c>
      <c r="D51" s="88">
        <v>146.9</v>
      </c>
      <c r="E51" s="88">
        <f t="shared" si="2"/>
        <v>148</v>
      </c>
    </row>
    <row r="52" spans="1:5" x14ac:dyDescent="0.2">
      <c r="B52" s="88" t="s">
        <v>298</v>
      </c>
      <c r="C52" s="88" t="s">
        <v>288</v>
      </c>
      <c r="D52" s="88">
        <v>147.4</v>
      </c>
      <c r="E52" s="88">
        <f t="shared" si="2"/>
        <v>148</v>
      </c>
    </row>
    <row r="53" spans="1:5" x14ac:dyDescent="0.2">
      <c r="A53" s="87" t="s">
        <v>196</v>
      </c>
      <c r="B53" s="88" t="s">
        <v>72</v>
      </c>
      <c r="C53" s="88" t="s">
        <v>308</v>
      </c>
      <c r="D53" s="88">
        <v>147.4</v>
      </c>
      <c r="E53" s="88">
        <f t="shared" si="2"/>
        <v>148</v>
      </c>
    </row>
    <row r="54" spans="1:5" x14ac:dyDescent="0.2">
      <c r="B54" s="88" t="s">
        <v>77</v>
      </c>
      <c r="C54" s="88" t="s">
        <v>119</v>
      </c>
      <c r="D54" s="88">
        <v>148.4</v>
      </c>
      <c r="E54" s="88">
        <f t="shared" si="2"/>
        <v>148</v>
      </c>
    </row>
    <row r="55" spans="1:5" x14ac:dyDescent="0.2">
      <c r="B55" s="88" t="s">
        <v>299</v>
      </c>
      <c r="C55" s="88" t="s">
        <v>288</v>
      </c>
      <c r="D55" s="88">
        <v>156.5</v>
      </c>
      <c r="E55" s="88">
        <f t="shared" si="2"/>
        <v>165</v>
      </c>
    </row>
    <row r="56" spans="1:5" x14ac:dyDescent="0.2">
      <c r="B56" s="88" t="s">
        <v>300</v>
      </c>
      <c r="C56" s="88" t="s">
        <v>288</v>
      </c>
      <c r="D56" s="88">
        <v>157</v>
      </c>
      <c r="E56" s="88">
        <f t="shared" si="2"/>
        <v>165</v>
      </c>
    </row>
    <row r="57" spans="1:5" x14ac:dyDescent="0.2">
      <c r="A57" s="87" t="s">
        <v>196</v>
      </c>
      <c r="B57" s="88" t="s">
        <v>306</v>
      </c>
      <c r="C57" s="88" t="s">
        <v>66</v>
      </c>
      <c r="D57" s="88">
        <v>158.30000000000001</v>
      </c>
      <c r="E57" s="88">
        <f t="shared" si="2"/>
        <v>165</v>
      </c>
    </row>
    <row r="58" spans="1:5" x14ac:dyDescent="0.2">
      <c r="B58" s="88" t="s">
        <v>104</v>
      </c>
      <c r="C58" s="88" t="s">
        <v>45</v>
      </c>
      <c r="D58" s="88">
        <v>160.4</v>
      </c>
      <c r="E58" s="88">
        <f t="shared" si="2"/>
        <v>165</v>
      </c>
    </row>
    <row r="59" spans="1:5" x14ac:dyDescent="0.2">
      <c r="A59" s="87" t="s">
        <v>196</v>
      </c>
      <c r="B59" s="88" t="s">
        <v>324</v>
      </c>
      <c r="C59" s="88" t="s">
        <v>57</v>
      </c>
      <c r="D59" s="88">
        <v>161</v>
      </c>
      <c r="E59" s="88">
        <f t="shared" si="2"/>
        <v>165</v>
      </c>
    </row>
    <row r="60" spans="1:5" x14ac:dyDescent="0.2">
      <c r="A60" s="87" t="s">
        <v>196</v>
      </c>
      <c r="B60" s="88" t="s">
        <v>192</v>
      </c>
      <c r="C60" s="88" t="s">
        <v>110</v>
      </c>
      <c r="D60" s="88">
        <v>163.1</v>
      </c>
      <c r="E60" s="88">
        <f t="shared" si="2"/>
        <v>165</v>
      </c>
    </row>
    <row r="61" spans="1:5" x14ac:dyDescent="0.2">
      <c r="A61" s="87" t="s">
        <v>196</v>
      </c>
      <c r="B61" s="88" t="s">
        <v>301</v>
      </c>
      <c r="C61" s="88" t="s">
        <v>288</v>
      </c>
      <c r="D61" s="88">
        <v>164.5</v>
      </c>
      <c r="E61" s="88">
        <f t="shared" si="2"/>
        <v>165</v>
      </c>
    </row>
    <row r="62" spans="1:5" x14ac:dyDescent="0.2">
      <c r="A62" s="87" t="s">
        <v>196</v>
      </c>
      <c r="B62" s="88" t="s">
        <v>309</v>
      </c>
      <c r="C62" s="88" t="s">
        <v>308</v>
      </c>
      <c r="D62" s="88">
        <v>166.9</v>
      </c>
      <c r="E62" s="88">
        <f t="shared" si="2"/>
        <v>181</v>
      </c>
    </row>
    <row r="63" spans="1:5" x14ac:dyDescent="0.2">
      <c r="A63" s="87" t="s">
        <v>196</v>
      </c>
      <c r="B63" s="88" t="s">
        <v>286</v>
      </c>
      <c r="C63" s="88" t="s">
        <v>42</v>
      </c>
      <c r="D63" s="88">
        <v>167.4</v>
      </c>
      <c r="E63" s="88">
        <f t="shared" si="2"/>
        <v>181</v>
      </c>
    </row>
    <row r="64" spans="1:5" x14ac:dyDescent="0.2">
      <c r="A64" s="87" t="s">
        <v>196</v>
      </c>
      <c r="B64" s="88" t="s">
        <v>69</v>
      </c>
      <c r="C64" s="88" t="s">
        <v>45</v>
      </c>
      <c r="D64" s="88">
        <v>167.4</v>
      </c>
      <c r="E64" s="88">
        <f t="shared" si="2"/>
        <v>181</v>
      </c>
    </row>
    <row r="65" spans="1:5" x14ac:dyDescent="0.2">
      <c r="A65" s="87" t="s">
        <v>196</v>
      </c>
      <c r="B65" s="88" t="s">
        <v>307</v>
      </c>
      <c r="C65" s="88" t="s">
        <v>110</v>
      </c>
      <c r="D65" s="88">
        <v>173.3</v>
      </c>
      <c r="E65" s="88">
        <f t="shared" si="2"/>
        <v>181</v>
      </c>
    </row>
    <row r="66" spans="1:5" x14ac:dyDescent="0.2">
      <c r="A66" s="87" t="s">
        <v>196</v>
      </c>
      <c r="B66" s="88" t="s">
        <v>346</v>
      </c>
      <c r="C66" s="88" t="s">
        <v>101</v>
      </c>
      <c r="D66" s="88">
        <v>173.4</v>
      </c>
      <c r="E66" s="88">
        <f t="shared" ref="E66:E97" si="3">LOOKUP(D66,I$1:I$10,J$1:J$10)</f>
        <v>181</v>
      </c>
    </row>
    <row r="67" spans="1:5" x14ac:dyDescent="0.2">
      <c r="B67" s="88" t="s">
        <v>318</v>
      </c>
      <c r="C67" s="88" t="s">
        <v>45</v>
      </c>
      <c r="D67" s="88">
        <v>175.7</v>
      </c>
      <c r="E67" s="88">
        <f t="shared" si="3"/>
        <v>181</v>
      </c>
    </row>
    <row r="68" spans="1:5" x14ac:dyDescent="0.2">
      <c r="A68" s="87" t="s">
        <v>196</v>
      </c>
      <c r="B68" s="88" t="s">
        <v>193</v>
      </c>
      <c r="C68" s="88" t="s">
        <v>119</v>
      </c>
      <c r="D68" s="88">
        <v>176.8</v>
      </c>
      <c r="E68" s="88">
        <f t="shared" si="3"/>
        <v>181</v>
      </c>
    </row>
    <row r="69" spans="1:5" x14ac:dyDescent="0.2">
      <c r="A69" s="87" t="s">
        <v>196</v>
      </c>
      <c r="B69" s="88" t="s">
        <v>329</v>
      </c>
      <c r="C69" s="88" t="s">
        <v>109</v>
      </c>
      <c r="D69" s="88">
        <v>176.8</v>
      </c>
      <c r="E69" s="88">
        <f t="shared" si="3"/>
        <v>181</v>
      </c>
    </row>
    <row r="70" spans="1:5" x14ac:dyDescent="0.2">
      <c r="A70" s="87" t="s">
        <v>196</v>
      </c>
      <c r="B70" s="88" t="s">
        <v>330</v>
      </c>
      <c r="C70" s="88" t="s">
        <v>109</v>
      </c>
      <c r="D70" s="88">
        <v>184.6</v>
      </c>
      <c r="E70" s="88">
        <f t="shared" si="3"/>
        <v>198</v>
      </c>
    </row>
    <row r="71" spans="1:5" x14ac:dyDescent="0.2">
      <c r="A71" s="87" t="s">
        <v>196</v>
      </c>
      <c r="B71" s="88" t="s">
        <v>191</v>
      </c>
      <c r="C71" s="88" t="s">
        <v>107</v>
      </c>
      <c r="D71" s="88">
        <v>185</v>
      </c>
      <c r="E71" s="88">
        <f t="shared" si="3"/>
        <v>198</v>
      </c>
    </row>
    <row r="72" spans="1:5" x14ac:dyDescent="0.2">
      <c r="A72" s="87" t="s">
        <v>196</v>
      </c>
      <c r="B72" s="88" t="s">
        <v>319</v>
      </c>
      <c r="C72" s="88" t="s">
        <v>45</v>
      </c>
      <c r="D72" s="88">
        <v>186.9</v>
      </c>
      <c r="E72" s="88">
        <f t="shared" si="3"/>
        <v>198</v>
      </c>
    </row>
    <row r="73" spans="1:5" x14ac:dyDescent="0.2">
      <c r="A73" s="87" t="s">
        <v>196</v>
      </c>
      <c r="B73" s="88" t="s">
        <v>325</v>
      </c>
      <c r="C73" s="88" t="s">
        <v>57</v>
      </c>
      <c r="D73" s="88">
        <v>190.3</v>
      </c>
      <c r="E73" s="88">
        <f t="shared" si="3"/>
        <v>198</v>
      </c>
    </row>
    <row r="74" spans="1:5" x14ac:dyDescent="0.2">
      <c r="A74" s="87" t="s">
        <v>196</v>
      </c>
      <c r="B74" s="88" t="s">
        <v>302</v>
      </c>
      <c r="C74" s="88" t="s">
        <v>288</v>
      </c>
      <c r="D74" s="88">
        <v>197.2</v>
      </c>
      <c r="E74" s="88">
        <f t="shared" si="3"/>
        <v>198</v>
      </c>
    </row>
    <row r="75" spans="1:5" x14ac:dyDescent="0.2">
      <c r="A75" s="87" t="s">
        <v>196</v>
      </c>
      <c r="B75" s="88" t="s">
        <v>331</v>
      </c>
      <c r="C75" s="88" t="s">
        <v>109</v>
      </c>
      <c r="D75" s="88">
        <v>200.1</v>
      </c>
      <c r="E75" s="88" t="str">
        <f t="shared" si="3"/>
        <v>HWT</v>
      </c>
    </row>
    <row r="76" spans="1:5" x14ac:dyDescent="0.2">
      <c r="B76" s="88" t="s">
        <v>322</v>
      </c>
      <c r="C76" s="88" t="s">
        <v>45</v>
      </c>
      <c r="D76" s="88">
        <v>207.4</v>
      </c>
      <c r="E76" s="88" t="str">
        <f t="shared" si="3"/>
        <v>HWT</v>
      </c>
    </row>
    <row r="77" spans="1:5" x14ac:dyDescent="0.2">
      <c r="A77" s="87" t="s">
        <v>196</v>
      </c>
      <c r="B77" s="88" t="s">
        <v>195</v>
      </c>
      <c r="C77" s="88" t="s">
        <v>308</v>
      </c>
      <c r="D77" s="88">
        <v>221.2</v>
      </c>
      <c r="E77" s="88" t="str">
        <f t="shared" si="3"/>
        <v>HWT</v>
      </c>
    </row>
    <row r="78" spans="1:5" x14ac:dyDescent="0.2">
      <c r="A78" s="87" t="s">
        <v>196</v>
      </c>
      <c r="B78" s="88" t="s">
        <v>194</v>
      </c>
      <c r="C78" s="88" t="s">
        <v>107</v>
      </c>
      <c r="D78" s="88">
        <v>225.2</v>
      </c>
      <c r="E78" s="88" t="str">
        <f t="shared" si="3"/>
        <v>HWT</v>
      </c>
    </row>
    <row r="79" spans="1:5" x14ac:dyDescent="0.2">
      <c r="A79" s="87" t="s">
        <v>196</v>
      </c>
      <c r="B79" s="88" t="s">
        <v>320</v>
      </c>
      <c r="C79" s="88" t="s">
        <v>45</v>
      </c>
      <c r="D79" s="88">
        <v>249.7</v>
      </c>
      <c r="E79" s="88" t="str">
        <f t="shared" si="3"/>
        <v>HWT</v>
      </c>
    </row>
    <row r="80" spans="1:5" x14ac:dyDescent="0.2">
      <c r="A80" s="87" t="s">
        <v>196</v>
      </c>
      <c r="B80" s="88" t="s">
        <v>303</v>
      </c>
      <c r="C80" s="88" t="s">
        <v>288</v>
      </c>
      <c r="D80" s="88">
        <v>282.3</v>
      </c>
      <c r="E80" s="88" t="str">
        <f t="shared" si="3"/>
        <v>HWT</v>
      </c>
    </row>
    <row r="81" spans="1:5" x14ac:dyDescent="0.2">
      <c r="A81" s="87" t="s">
        <v>196</v>
      </c>
      <c r="B81" s="88" t="s">
        <v>321</v>
      </c>
      <c r="C81" s="88" t="s">
        <v>45</v>
      </c>
      <c r="D81" s="88">
        <v>300.7</v>
      </c>
      <c r="E81" s="88" t="str">
        <f t="shared" si="3"/>
        <v>HWT</v>
      </c>
    </row>
    <row r="82" spans="1:5" x14ac:dyDescent="0.2">
      <c r="B82" s="86"/>
      <c r="E82" s="88" t="e">
        <f t="shared" si="3"/>
        <v>#N/A</v>
      </c>
    </row>
    <row r="83" spans="1:5" x14ac:dyDescent="0.2">
      <c r="E83" s="88" t="e">
        <f t="shared" si="3"/>
        <v>#N/A</v>
      </c>
    </row>
    <row r="84" spans="1:5" x14ac:dyDescent="0.2">
      <c r="E84" s="88" t="e">
        <f t="shared" si="3"/>
        <v>#N/A</v>
      </c>
    </row>
    <row r="85" spans="1:5" x14ac:dyDescent="0.2">
      <c r="B85" s="86"/>
      <c r="E85" s="88" t="e">
        <f t="shared" si="3"/>
        <v>#N/A</v>
      </c>
    </row>
    <row r="86" spans="1:5" x14ac:dyDescent="0.2">
      <c r="E86" s="88" t="e">
        <f t="shared" si="3"/>
        <v>#N/A</v>
      </c>
    </row>
    <row r="87" spans="1:5" x14ac:dyDescent="0.2">
      <c r="E87" s="88" t="e">
        <f t="shared" si="3"/>
        <v>#N/A</v>
      </c>
    </row>
    <row r="88" spans="1:5" x14ac:dyDescent="0.2">
      <c r="E88" s="88" t="e">
        <f t="shared" si="3"/>
        <v>#N/A</v>
      </c>
    </row>
    <row r="89" spans="1:5" x14ac:dyDescent="0.2">
      <c r="E89" s="88" t="e">
        <f t="shared" si="3"/>
        <v>#N/A</v>
      </c>
    </row>
    <row r="90" spans="1:5" x14ac:dyDescent="0.2">
      <c r="E90" s="88" t="e">
        <f t="shared" si="3"/>
        <v>#N/A</v>
      </c>
    </row>
    <row r="91" spans="1:5" x14ac:dyDescent="0.2">
      <c r="E91" s="88" t="e">
        <f t="shared" si="3"/>
        <v>#N/A</v>
      </c>
    </row>
    <row r="92" spans="1:5" x14ac:dyDescent="0.2">
      <c r="E92" s="88" t="e">
        <f t="shared" si="3"/>
        <v>#N/A</v>
      </c>
    </row>
    <row r="93" spans="1:5" x14ac:dyDescent="0.2">
      <c r="E93" s="88" t="e">
        <f t="shared" si="3"/>
        <v>#N/A</v>
      </c>
    </row>
    <row r="94" spans="1:5" x14ac:dyDescent="0.2">
      <c r="E94" s="88" t="e">
        <f t="shared" si="3"/>
        <v>#N/A</v>
      </c>
    </row>
    <row r="95" spans="1:5" x14ac:dyDescent="0.2">
      <c r="E95" s="88" t="e">
        <f t="shared" si="3"/>
        <v>#N/A</v>
      </c>
    </row>
    <row r="96" spans="1:5" x14ac:dyDescent="0.2">
      <c r="E96" s="88" t="e">
        <f t="shared" si="3"/>
        <v>#N/A</v>
      </c>
    </row>
    <row r="97" spans="5:5" x14ac:dyDescent="0.2">
      <c r="E97" s="88" t="e">
        <f t="shared" si="3"/>
        <v>#N/A</v>
      </c>
    </row>
    <row r="98" spans="5:5" x14ac:dyDescent="0.2">
      <c r="E98" s="88" t="e">
        <f t="shared" ref="E98:E129" si="4">LOOKUP(D98,I$1:I$10,J$1:J$10)</f>
        <v>#N/A</v>
      </c>
    </row>
    <row r="99" spans="5:5" x14ac:dyDescent="0.2">
      <c r="E99" s="88" t="e">
        <f t="shared" si="4"/>
        <v>#N/A</v>
      </c>
    </row>
    <row r="100" spans="5:5" x14ac:dyDescent="0.2">
      <c r="E100" s="88" t="e">
        <f t="shared" si="4"/>
        <v>#N/A</v>
      </c>
    </row>
    <row r="101" spans="5:5" x14ac:dyDescent="0.2">
      <c r="E101" s="88" t="e">
        <f t="shared" si="4"/>
        <v>#N/A</v>
      </c>
    </row>
    <row r="102" spans="5:5" x14ac:dyDescent="0.2">
      <c r="E102" s="88" t="e">
        <f t="shared" si="4"/>
        <v>#N/A</v>
      </c>
    </row>
    <row r="103" spans="5:5" x14ac:dyDescent="0.2">
      <c r="E103" s="88" t="e">
        <f t="shared" si="4"/>
        <v>#N/A</v>
      </c>
    </row>
    <row r="104" spans="5:5" x14ac:dyDescent="0.2">
      <c r="E104" s="88" t="e">
        <f t="shared" si="4"/>
        <v>#N/A</v>
      </c>
    </row>
  </sheetData>
  <conditionalFormatting sqref="E2:E104">
    <cfRule type="cellIs" dxfId="0" priority="1" stopIfTrue="1" operator="notEqual">
      <formula>E3</formula>
    </cfRule>
  </conditionalFormatting>
  <pageMargins left="0.75" right="0.75" top="1" bottom="1" header="0.5" footer="0.5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B7D8F5-3192-4AE8-91EE-783E7F745B1F}">
          <x14:formula1>
            <xm:f>'counts-girls'!$A$1:$A$16</xm:f>
          </x14:formula1>
          <xm:sqref>C2:C104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4"/>
  <sheetViews>
    <sheetView workbookViewId="0">
      <selection activeCell="A209" sqref="A209:A284"/>
    </sheetView>
  </sheetViews>
  <sheetFormatPr defaultColWidth="9.140625" defaultRowHeight="12.75" x14ac:dyDescent="0.2"/>
  <cols>
    <col min="1" max="1" width="17.42578125" style="4" customWidth="1"/>
    <col min="2" max="16384" width="9.140625" style="4"/>
  </cols>
  <sheetData>
    <row r="1" spans="1:3" x14ac:dyDescent="0.2">
      <c r="A1" s="62" t="s">
        <v>119</v>
      </c>
      <c r="B1" s="5">
        <f t="shared" ref="B1:B16" si="0">COUNTIF(A$17:A$284,A1)</f>
        <v>5</v>
      </c>
      <c r="C1" s="64" t="s">
        <v>74</v>
      </c>
    </row>
    <row r="2" spans="1:3" x14ac:dyDescent="0.2">
      <c r="A2" s="62" t="s">
        <v>42</v>
      </c>
      <c r="B2" s="5">
        <f t="shared" si="0"/>
        <v>9</v>
      </c>
      <c r="C2" s="64" t="s">
        <v>86</v>
      </c>
    </row>
    <row r="3" spans="1:3" x14ac:dyDescent="0.2">
      <c r="A3" s="62" t="s">
        <v>44</v>
      </c>
      <c r="B3" s="5">
        <f t="shared" si="0"/>
        <v>3</v>
      </c>
      <c r="C3" s="64" t="s">
        <v>73</v>
      </c>
    </row>
    <row r="4" spans="1:3" x14ac:dyDescent="0.2">
      <c r="A4" s="62" t="s">
        <v>211</v>
      </c>
      <c r="B4" s="5">
        <f t="shared" si="0"/>
        <v>9</v>
      </c>
      <c r="C4" s="64" t="s">
        <v>335</v>
      </c>
    </row>
    <row r="5" spans="1:3" x14ac:dyDescent="0.2">
      <c r="A5" s="62" t="s">
        <v>66</v>
      </c>
      <c r="B5" s="5">
        <f t="shared" si="0"/>
        <v>10</v>
      </c>
      <c r="C5" s="64" t="s">
        <v>339</v>
      </c>
    </row>
    <row r="6" spans="1:3" x14ac:dyDescent="0.2">
      <c r="A6" s="62" t="s">
        <v>110</v>
      </c>
      <c r="B6" s="5">
        <f t="shared" si="0"/>
        <v>6</v>
      </c>
      <c r="C6" s="64" t="s">
        <v>111</v>
      </c>
    </row>
    <row r="7" spans="1:3" x14ac:dyDescent="0.2">
      <c r="A7" s="62" t="s">
        <v>58</v>
      </c>
      <c r="B7" s="5">
        <f t="shared" si="0"/>
        <v>10</v>
      </c>
      <c r="C7" s="64" t="s">
        <v>61</v>
      </c>
    </row>
    <row r="8" spans="1:3" x14ac:dyDescent="0.2">
      <c r="A8" s="62" t="s">
        <v>45</v>
      </c>
      <c r="B8" s="5">
        <f t="shared" si="0"/>
        <v>10</v>
      </c>
      <c r="C8" s="64" t="s">
        <v>46</v>
      </c>
    </row>
    <row r="9" spans="1:3" x14ac:dyDescent="0.2">
      <c r="A9" s="62" t="s">
        <v>107</v>
      </c>
      <c r="B9" s="5">
        <f t="shared" si="0"/>
        <v>5</v>
      </c>
      <c r="C9" s="64" t="s">
        <v>108</v>
      </c>
    </row>
    <row r="10" spans="1:3" x14ac:dyDescent="0.2">
      <c r="A10" s="62" t="s">
        <v>262</v>
      </c>
      <c r="B10" s="5">
        <f t="shared" si="0"/>
        <v>2</v>
      </c>
      <c r="C10" s="64" t="s">
        <v>336</v>
      </c>
    </row>
    <row r="11" spans="1:3" x14ac:dyDescent="0.2">
      <c r="A11" s="62" t="s">
        <v>57</v>
      </c>
      <c r="B11" s="5">
        <f t="shared" si="0"/>
        <v>7</v>
      </c>
      <c r="C11" s="64" t="s">
        <v>103</v>
      </c>
    </row>
    <row r="12" spans="1:3" x14ac:dyDescent="0.2">
      <c r="A12" s="62" t="s">
        <v>109</v>
      </c>
      <c r="B12" s="5">
        <f t="shared" si="0"/>
        <v>10</v>
      </c>
      <c r="C12" s="64" t="s">
        <v>55</v>
      </c>
    </row>
    <row r="13" spans="1:3" x14ac:dyDescent="0.2">
      <c r="A13" s="62" t="s">
        <v>106</v>
      </c>
      <c r="B13" s="5">
        <f t="shared" si="0"/>
        <v>10</v>
      </c>
      <c r="C13" s="64" t="s">
        <v>337</v>
      </c>
    </row>
    <row r="14" spans="1:3" x14ac:dyDescent="0.2">
      <c r="A14" s="62" t="s">
        <v>279</v>
      </c>
      <c r="B14" s="5">
        <f t="shared" si="0"/>
        <v>4</v>
      </c>
      <c r="C14" s="64" t="s">
        <v>338</v>
      </c>
    </row>
    <row r="15" spans="1:3" x14ac:dyDescent="0.2">
      <c r="A15" s="62" t="s">
        <v>43</v>
      </c>
      <c r="B15" s="5">
        <f t="shared" si="0"/>
        <v>2</v>
      </c>
      <c r="C15" s="64" t="s">
        <v>47</v>
      </c>
    </row>
    <row r="16" spans="1:3" x14ac:dyDescent="0.2">
      <c r="A16" s="62" t="s">
        <v>101</v>
      </c>
      <c r="B16" s="5">
        <f t="shared" si="0"/>
        <v>5</v>
      </c>
      <c r="C16" s="64" t="s">
        <v>102</v>
      </c>
    </row>
    <row r="17" spans="1:1" x14ac:dyDescent="0.2">
      <c r="A17" s="4" t="str">
        <f>IF('boys meet'!A9="*",'boys meet'!C9,"")</f>
        <v>Benson</v>
      </c>
    </row>
    <row r="18" spans="1:1" x14ac:dyDescent="0.2">
      <c r="A18" s="4" t="str">
        <f>IF('boys meet'!A10="*",'boys meet'!C10,"")</f>
        <v/>
      </c>
    </row>
    <row r="19" spans="1:1" x14ac:dyDescent="0.2">
      <c r="A19" s="4" t="str">
        <f>IF('boys meet'!A11="*",'boys meet'!C11,"")</f>
        <v>Crete</v>
      </c>
    </row>
    <row r="20" spans="1:1" x14ac:dyDescent="0.2">
      <c r="A20" s="4" t="str">
        <f>IF('boys meet'!A12="*",'boys meet'!C12,"")</f>
        <v>North Platte</v>
      </c>
    </row>
    <row r="21" spans="1:1" x14ac:dyDescent="0.2">
      <c r="A21" s="4" t="str">
        <f>IF('boys meet'!A13="*",'boys meet'!C13,"")</f>
        <v>Lexington</v>
      </c>
    </row>
    <row r="22" spans="1:1" x14ac:dyDescent="0.2">
      <c r="A22" s="4" t="str">
        <f>IF('boys meet'!A14="*",'boys meet'!C14,"")</f>
        <v>Prep</v>
      </c>
    </row>
    <row r="23" spans="1:1" x14ac:dyDescent="0.2">
      <c r="A23" s="4" t="str">
        <f>IF('boys meet'!A15="*",'boys meet'!C15,"")</f>
        <v/>
      </c>
    </row>
    <row r="24" spans="1:1" x14ac:dyDescent="0.2">
      <c r="A24" s="4" t="str">
        <f>IF('boys meet'!A16="*",'boys meet'!C16,"")</f>
        <v/>
      </c>
    </row>
    <row r="25" spans="1:1" x14ac:dyDescent="0.2">
      <c r="A25" s="4" t="str">
        <f>IF('boys meet'!A17="*",'boys meet'!C17,"")</f>
        <v/>
      </c>
    </row>
    <row r="26" spans="1:1" x14ac:dyDescent="0.2">
      <c r="A26" s="4" t="str">
        <f>IF('boys meet'!A18="*",'boys meet'!C18,"")</f>
        <v/>
      </c>
    </row>
    <row r="27" spans="1:1" x14ac:dyDescent="0.2">
      <c r="A27" s="4" t="str">
        <f>IF('boys meet'!A19="*",'boys meet'!C19,"")</f>
        <v/>
      </c>
    </row>
    <row r="28" spans="1:1" x14ac:dyDescent="0.2">
      <c r="A28" s="4" t="str">
        <f>IF('boys meet'!A20="*",'boys meet'!C20,"")</f>
        <v/>
      </c>
    </row>
    <row r="29" spans="1:1" x14ac:dyDescent="0.2">
      <c r="A29" s="4" t="str">
        <f>IF('boys meet'!A21="*",'boys meet'!C21,"")</f>
        <v/>
      </c>
    </row>
    <row r="30" spans="1:1" x14ac:dyDescent="0.2">
      <c r="A30" s="4" t="str">
        <f>IF('boys meet'!A22="*",'boys meet'!C22,"")</f>
        <v/>
      </c>
    </row>
    <row r="31" spans="1:1" x14ac:dyDescent="0.2">
      <c r="A31" s="4" t="str">
        <f>IF('boys meet'!A23="*",'boys meet'!C23,"")</f>
        <v>Lexington</v>
      </c>
    </row>
    <row r="32" spans="1:1" x14ac:dyDescent="0.2">
      <c r="A32" s="4" t="str">
        <f>IF('boys meet'!A24="*",'boys meet'!C24,"")</f>
        <v>Benson</v>
      </c>
    </row>
    <row r="33" spans="1:1" x14ac:dyDescent="0.2">
      <c r="A33" s="4" t="str">
        <f>IF('boys meet'!A25="*",'boys meet'!C25,"")</f>
        <v>Prep</v>
      </c>
    </row>
    <row r="34" spans="1:1" x14ac:dyDescent="0.2">
      <c r="A34" s="4" t="str">
        <f>IF('boys meet'!A26="*",'boys meet'!C26,"")</f>
        <v>North Platte</v>
      </c>
    </row>
    <row r="35" spans="1:1" x14ac:dyDescent="0.2">
      <c r="A35" s="4" t="str">
        <f>IF('boys meet'!A27="*",'boys meet'!C27,"")</f>
        <v>Lexington</v>
      </c>
    </row>
    <row r="36" spans="1:1" x14ac:dyDescent="0.2">
      <c r="A36" s="4" t="str">
        <f>IF('boys meet'!A28="*",'boys meet'!C28,"")</f>
        <v>Papio</v>
      </c>
    </row>
    <row r="37" spans="1:1" x14ac:dyDescent="0.2">
      <c r="A37" s="4" t="str">
        <f>IF('boys meet'!A29="*",'boys meet'!C29,"")</f>
        <v/>
      </c>
    </row>
    <row r="38" spans="1:1" x14ac:dyDescent="0.2">
      <c r="A38" s="4" t="str">
        <f>IF('boys meet'!A30="*",'boys meet'!C30,"")</f>
        <v/>
      </c>
    </row>
    <row r="39" spans="1:1" x14ac:dyDescent="0.2">
      <c r="A39" s="4" t="str">
        <f>IF('boys meet'!A31="*",'boys meet'!C31,"")</f>
        <v/>
      </c>
    </row>
    <row r="40" spans="1:1" x14ac:dyDescent="0.2">
      <c r="A40" s="4" t="str">
        <f>IF('boys meet'!A32="*",'boys meet'!C32,"")</f>
        <v/>
      </c>
    </row>
    <row r="41" spans="1:1" x14ac:dyDescent="0.2">
      <c r="A41" s="4" t="str">
        <f>IF('boys meet'!A33="*",'boys meet'!C33,"")</f>
        <v/>
      </c>
    </row>
    <row r="42" spans="1:1" x14ac:dyDescent="0.2">
      <c r="A42" s="4" t="str">
        <f>IF('boys meet'!A34="*",'boys meet'!C34,"")</f>
        <v/>
      </c>
    </row>
    <row r="43" spans="1:1" x14ac:dyDescent="0.2">
      <c r="A43" s="4" t="str">
        <f>IF('boys meet'!A35="*",'boys meet'!C35,"")</f>
        <v/>
      </c>
    </row>
    <row r="44" spans="1:1" x14ac:dyDescent="0.2">
      <c r="A44" s="4" t="str">
        <f>IF('boys meet'!A36="*",'boys meet'!C36,"")</f>
        <v>Lexington</v>
      </c>
    </row>
    <row r="45" spans="1:1" x14ac:dyDescent="0.2">
      <c r="A45" s="4" t="str">
        <f>IF('boys meet'!A37="*",'boys meet'!C37,"")</f>
        <v>Elkhorn</v>
      </c>
    </row>
    <row r="46" spans="1:1" x14ac:dyDescent="0.2">
      <c r="A46" s="4" t="str">
        <f>IF('boys meet'!A38="*",'boys meet'!C38,"")</f>
        <v>Prep</v>
      </c>
    </row>
    <row r="47" spans="1:1" x14ac:dyDescent="0.2">
      <c r="A47" s="4" t="str">
        <f>IF('boys meet'!A39="*",'boys meet'!C39,"")</f>
        <v>Papio</v>
      </c>
    </row>
    <row r="48" spans="1:1" x14ac:dyDescent="0.2">
      <c r="A48" s="4" t="str">
        <f>IF('boys meet'!A40="*",'boys meet'!C40,"")</f>
        <v>Grand Island</v>
      </c>
    </row>
    <row r="49" spans="1:1" x14ac:dyDescent="0.2">
      <c r="A49" s="4" t="str">
        <f>IF('boys meet'!A41="*",'boys meet'!C41,"")</f>
        <v>Skutt</v>
      </c>
    </row>
    <row r="50" spans="1:1" x14ac:dyDescent="0.2">
      <c r="A50" s="4" t="str">
        <f>IF('boys meet'!A42="*",'boys meet'!C42,"")</f>
        <v/>
      </c>
    </row>
    <row r="51" spans="1:1" x14ac:dyDescent="0.2">
      <c r="A51" s="4" t="str">
        <f>IF('boys meet'!A43="*",'boys meet'!C43,"")</f>
        <v>Crete</v>
      </c>
    </row>
    <row r="52" spans="1:1" x14ac:dyDescent="0.2">
      <c r="A52" s="4" t="str">
        <f>IF('boys meet'!A44="*",'boys meet'!C44,"")</f>
        <v/>
      </c>
    </row>
    <row r="53" spans="1:1" x14ac:dyDescent="0.2">
      <c r="A53" s="4" t="str">
        <f>IF('boys meet'!A45="*",'boys meet'!C45,"")</f>
        <v/>
      </c>
    </row>
    <row r="54" spans="1:1" x14ac:dyDescent="0.2">
      <c r="A54" s="4" t="str">
        <f>IF('boys meet'!A46="*",'boys meet'!C46,"")</f>
        <v/>
      </c>
    </row>
    <row r="55" spans="1:1" x14ac:dyDescent="0.2">
      <c r="A55" s="4" t="str">
        <f>IF('boys meet'!A47="*",'boys meet'!C47,"")</f>
        <v/>
      </c>
    </row>
    <row r="56" spans="1:1" x14ac:dyDescent="0.2">
      <c r="A56" s="4" t="str">
        <f>IF('boys meet'!A48="*",'boys meet'!C48,"")</f>
        <v/>
      </c>
    </row>
    <row r="57" spans="1:1" x14ac:dyDescent="0.2">
      <c r="A57" s="4" t="str">
        <f>IF('boys meet'!A49="*",'boys meet'!C49,"")</f>
        <v/>
      </c>
    </row>
    <row r="58" spans="1:1" x14ac:dyDescent="0.2">
      <c r="A58" s="4" t="str">
        <f>IF('boys meet'!A50="*",'boys meet'!C50,"")</f>
        <v/>
      </c>
    </row>
    <row r="59" spans="1:1" x14ac:dyDescent="0.2">
      <c r="A59" s="4" t="str">
        <f>IF('boys meet'!A51="*",'boys meet'!C51,"")</f>
        <v/>
      </c>
    </row>
    <row r="60" spans="1:1" x14ac:dyDescent="0.2">
      <c r="A60" s="4" t="str">
        <f>IF('boys meet'!A52="*",'boys meet'!C52,"")</f>
        <v/>
      </c>
    </row>
    <row r="61" spans="1:1" x14ac:dyDescent="0.2">
      <c r="A61" s="4" t="str">
        <f>IF('boys meet'!A53="*",'boys meet'!C53,"")</f>
        <v xml:space="preserve">Columbus </v>
      </c>
    </row>
    <row r="62" spans="1:1" x14ac:dyDescent="0.2">
      <c r="A62" s="4" t="str">
        <f>IF('boys meet'!A54="*",'boys meet'!C54,"")</f>
        <v>Grand Island</v>
      </c>
    </row>
    <row r="63" spans="1:1" x14ac:dyDescent="0.2">
      <c r="A63" s="4" t="str">
        <f>IF('boys meet'!A55="*",'boys meet'!C55,"")</f>
        <v/>
      </c>
    </row>
    <row r="64" spans="1:1" x14ac:dyDescent="0.2">
      <c r="A64" s="4" t="str">
        <f>IF('boys meet'!A56="*",'boys meet'!C56,"")</f>
        <v>Seward</v>
      </c>
    </row>
    <row r="65" spans="1:1" x14ac:dyDescent="0.2">
      <c r="A65" s="4" t="str">
        <f>IF('boys meet'!A57="*",'boys meet'!C57,"")</f>
        <v>Grand Island</v>
      </c>
    </row>
    <row r="66" spans="1:1" x14ac:dyDescent="0.2">
      <c r="A66" s="4" t="str">
        <f>IF('boys meet'!A58="*",'boys meet'!C58,"")</f>
        <v>Benson</v>
      </c>
    </row>
    <row r="67" spans="1:1" x14ac:dyDescent="0.2">
      <c r="A67" s="4" t="str">
        <f>IF('boys meet'!A59="*",'boys meet'!C59,"")</f>
        <v>Lexington</v>
      </c>
    </row>
    <row r="68" spans="1:1" x14ac:dyDescent="0.2">
      <c r="A68" s="4" t="str">
        <f>IF('boys meet'!A60="*",'boys meet'!C60,"")</f>
        <v/>
      </c>
    </row>
    <row r="69" spans="1:1" x14ac:dyDescent="0.2">
      <c r="A69" s="4" t="str">
        <f>IF('boys meet'!A61="*",'boys meet'!C61,"")</f>
        <v>Seward</v>
      </c>
    </row>
    <row r="70" spans="1:1" x14ac:dyDescent="0.2">
      <c r="A70" s="4" t="str">
        <f>IF('boys meet'!A62="*",'boys meet'!C62,"")</f>
        <v xml:space="preserve">Columbus </v>
      </c>
    </row>
    <row r="71" spans="1:1" x14ac:dyDescent="0.2">
      <c r="A71" s="4" t="str">
        <f>IF('boys meet'!A63="*",'boys meet'!C63,"")</f>
        <v>Prep</v>
      </c>
    </row>
    <row r="72" spans="1:1" x14ac:dyDescent="0.2">
      <c r="A72" s="4" t="str">
        <f>IF('boys meet'!A64="*",'boys meet'!C64,"")</f>
        <v>Z-other</v>
      </c>
    </row>
    <row r="73" spans="1:1" x14ac:dyDescent="0.2">
      <c r="A73" s="4" t="str">
        <f>IF('boys meet'!A65="*",'boys meet'!C65,"")</f>
        <v>Benson</v>
      </c>
    </row>
    <row r="74" spans="1:1" x14ac:dyDescent="0.2">
      <c r="A74" s="4" t="str">
        <f>IF('boys meet'!A66="*",'boys meet'!C66,"")</f>
        <v xml:space="preserve">Mount Michael </v>
      </c>
    </row>
    <row r="75" spans="1:1" x14ac:dyDescent="0.2">
      <c r="A75" s="4" t="str">
        <f>IF('boys meet'!A67="*",'boys meet'!C67,"")</f>
        <v>Papio</v>
      </c>
    </row>
    <row r="76" spans="1:1" x14ac:dyDescent="0.2">
      <c r="A76" s="4" t="str">
        <f>IF('boys meet'!A68="*",'boys meet'!C68,"")</f>
        <v/>
      </c>
    </row>
    <row r="77" spans="1:1" x14ac:dyDescent="0.2">
      <c r="A77" s="4" t="str">
        <f>IF('boys meet'!A69="*",'boys meet'!C69,"")</f>
        <v/>
      </c>
    </row>
    <row r="78" spans="1:1" x14ac:dyDescent="0.2">
      <c r="A78" s="4" t="str">
        <f>IF('boys meet'!A70="*",'boys meet'!C70,"")</f>
        <v>Prep</v>
      </c>
    </row>
    <row r="79" spans="1:1" x14ac:dyDescent="0.2">
      <c r="A79" s="4" t="str">
        <f>IF('boys meet'!A71="*",'boys meet'!C71,"")</f>
        <v/>
      </c>
    </row>
    <row r="80" spans="1:1" x14ac:dyDescent="0.2">
      <c r="A80" s="4" t="str">
        <f>IF('boys meet'!A72="*",'boys meet'!C72,"")</f>
        <v/>
      </c>
    </row>
    <row r="81" spans="1:1" x14ac:dyDescent="0.2">
      <c r="A81" s="4" t="str">
        <f>IF('boys meet'!A73="*",'boys meet'!C73,"")</f>
        <v/>
      </c>
    </row>
    <row r="82" spans="1:1" x14ac:dyDescent="0.2">
      <c r="A82" s="4" t="str">
        <f>IF('boys meet'!A74="*",'boys meet'!C74,"")</f>
        <v/>
      </c>
    </row>
    <row r="83" spans="1:1" x14ac:dyDescent="0.2">
      <c r="A83" s="4" t="str">
        <f>IF('boys meet'!A75="*",'boys meet'!C75,"")</f>
        <v/>
      </c>
    </row>
    <row r="84" spans="1:1" x14ac:dyDescent="0.2">
      <c r="A84" s="4" t="str">
        <f>IF('boys meet'!A76="*",'boys meet'!C76,"")</f>
        <v/>
      </c>
    </row>
    <row r="85" spans="1:1" x14ac:dyDescent="0.2">
      <c r="A85" s="4" t="str">
        <f>IF('boys meet'!A77="*",'boys meet'!C77,"")</f>
        <v/>
      </c>
    </row>
    <row r="86" spans="1:1" x14ac:dyDescent="0.2">
      <c r="A86" s="4" t="str">
        <f>IF('boys meet'!A78="*",'boys meet'!C78,"")</f>
        <v>Z-other</v>
      </c>
    </row>
    <row r="87" spans="1:1" x14ac:dyDescent="0.2">
      <c r="A87" s="4" t="str">
        <f>IF('boys meet'!A79="*",'boys meet'!C79,"")</f>
        <v>Crete</v>
      </c>
    </row>
    <row r="88" spans="1:1" x14ac:dyDescent="0.2">
      <c r="A88" s="4" t="str">
        <f>IF('boys meet'!A80="*",'boys meet'!C80,"")</f>
        <v>Benson</v>
      </c>
    </row>
    <row r="89" spans="1:1" x14ac:dyDescent="0.2">
      <c r="A89" s="4" t="str">
        <f>IF('boys meet'!A81="*",'boys meet'!C81,"")</f>
        <v>Z-other</v>
      </c>
    </row>
    <row r="90" spans="1:1" x14ac:dyDescent="0.2">
      <c r="A90" s="4" t="str">
        <f>IF('boys meet'!A82="*",'boys meet'!C82,"")</f>
        <v>Papio</v>
      </c>
    </row>
    <row r="91" spans="1:1" x14ac:dyDescent="0.2">
      <c r="A91" s="4" t="str">
        <f>IF('boys meet'!A83="*",'boys meet'!C83,"")</f>
        <v xml:space="preserve">Columbus </v>
      </c>
    </row>
    <row r="92" spans="1:1" x14ac:dyDescent="0.2">
      <c r="A92" s="4" t="str">
        <f>IF('boys meet'!A84="*",'boys meet'!C84,"")</f>
        <v>Papio</v>
      </c>
    </row>
    <row r="93" spans="1:1" x14ac:dyDescent="0.2">
      <c r="A93" s="4" t="str">
        <f>IF('boys meet'!A85="*",'boys meet'!C85,"")</f>
        <v>Lexington</v>
      </c>
    </row>
    <row r="94" spans="1:1" x14ac:dyDescent="0.2">
      <c r="A94" s="4" t="str">
        <f>IF('boys meet'!A86="*",'boys meet'!C86,"")</f>
        <v/>
      </c>
    </row>
    <row r="95" spans="1:1" x14ac:dyDescent="0.2">
      <c r="A95" s="4" t="str">
        <f>IF('boys meet'!A87="*",'boys meet'!C87,"")</f>
        <v>Elkhorn</v>
      </c>
    </row>
    <row r="96" spans="1:1" x14ac:dyDescent="0.2">
      <c r="A96" s="4" t="str">
        <f>IF('boys meet'!A88="*",'boys meet'!C88,"")</f>
        <v>Crete</v>
      </c>
    </row>
    <row r="97" spans="1:1" x14ac:dyDescent="0.2">
      <c r="A97" s="4" t="str">
        <f>IF('boys meet'!A89="*",'boys meet'!C89,"")</f>
        <v>Benson</v>
      </c>
    </row>
    <row r="98" spans="1:1" x14ac:dyDescent="0.2">
      <c r="A98" s="4" t="str">
        <f>IF('boys meet'!A90="*",'boys meet'!C90,"")</f>
        <v>Grand Island</v>
      </c>
    </row>
    <row r="99" spans="1:1" x14ac:dyDescent="0.2">
      <c r="A99" s="4" t="str">
        <f>IF('boys meet'!A91="*",'boys meet'!C91,"")</f>
        <v>Prep</v>
      </c>
    </row>
    <row r="100" spans="1:1" x14ac:dyDescent="0.2">
      <c r="A100" s="4" t="str">
        <f>IF('boys meet'!A92="*",'boys meet'!C92,"")</f>
        <v>Grand Island</v>
      </c>
    </row>
    <row r="101" spans="1:1" x14ac:dyDescent="0.2">
      <c r="A101" s="4" t="str">
        <f>IF('boys meet'!A93="*",'boys meet'!C93,"")</f>
        <v>Brownell Talbot</v>
      </c>
    </row>
    <row r="102" spans="1:1" x14ac:dyDescent="0.2">
      <c r="A102" s="4" t="str">
        <f>IF('boys meet'!A94="*",'boys meet'!C94,"")</f>
        <v/>
      </c>
    </row>
    <row r="103" spans="1:1" x14ac:dyDescent="0.2">
      <c r="A103" s="4" t="str">
        <f>IF('boys meet'!A95="*",'boys meet'!C95,"")</f>
        <v/>
      </c>
    </row>
    <row r="104" spans="1:1" x14ac:dyDescent="0.2">
      <c r="A104" s="4" t="str">
        <f>IF('boys meet'!A96="*",'boys meet'!C96,"")</f>
        <v/>
      </c>
    </row>
    <row r="105" spans="1:1" x14ac:dyDescent="0.2">
      <c r="A105" s="4" t="str">
        <f>IF('boys meet'!A97="*",'boys meet'!C97,"")</f>
        <v/>
      </c>
    </row>
    <row r="106" spans="1:1" x14ac:dyDescent="0.2">
      <c r="A106" s="4" t="str">
        <f>IF('boys meet'!A98="*",'boys meet'!C98,"")</f>
        <v/>
      </c>
    </row>
    <row r="107" spans="1:1" x14ac:dyDescent="0.2">
      <c r="A107" s="4" t="str">
        <f>IF('boys meet'!A99="*",'boys meet'!C99,"")</f>
        <v/>
      </c>
    </row>
    <row r="108" spans="1:1" x14ac:dyDescent="0.2">
      <c r="A108" s="4" t="str">
        <f>IF('boys meet'!A100="*",'boys meet'!C100,"")</f>
        <v/>
      </c>
    </row>
    <row r="109" spans="1:1" x14ac:dyDescent="0.2">
      <c r="A109" s="4" t="str">
        <f>IF('boys meet'!A101="*",'boys meet'!C101,"")</f>
        <v/>
      </c>
    </row>
    <row r="110" spans="1:1" x14ac:dyDescent="0.2">
      <c r="A110" s="4" t="str">
        <f>IF('boys meet'!A102="*",'boys meet'!C102,"")</f>
        <v/>
      </c>
    </row>
    <row r="111" spans="1:1" x14ac:dyDescent="0.2">
      <c r="A111" s="4" t="str">
        <f>IF('boys meet'!A103="*",'boys meet'!C103,"")</f>
        <v/>
      </c>
    </row>
    <row r="112" spans="1:1" x14ac:dyDescent="0.2">
      <c r="A112" s="4" t="str">
        <f>IF('boys meet'!A104="*",'boys meet'!C104,"")</f>
        <v/>
      </c>
    </row>
    <row r="113" spans="1:1" x14ac:dyDescent="0.2">
      <c r="A113" s="4" t="str">
        <f>IF('boys meet'!A105="*",'boys meet'!C105,"")</f>
        <v xml:space="preserve">Columbus </v>
      </c>
    </row>
    <row r="114" spans="1:1" x14ac:dyDescent="0.2">
      <c r="A114" s="4" t="str">
        <f>IF('boys meet'!A106="*",'boys meet'!C106,"")</f>
        <v/>
      </c>
    </row>
    <row r="115" spans="1:1" x14ac:dyDescent="0.2">
      <c r="A115" s="4" t="str">
        <f>IF('boys meet'!A107="*",'boys meet'!C107,"")</f>
        <v/>
      </c>
    </row>
    <row r="116" spans="1:1" x14ac:dyDescent="0.2">
      <c r="A116" s="4" t="str">
        <f>IF('boys meet'!A108="*",'boys meet'!C108,"")</f>
        <v/>
      </c>
    </row>
    <row r="117" spans="1:1" x14ac:dyDescent="0.2">
      <c r="A117" s="4" t="str">
        <f>IF('boys meet'!A109="*",'boys meet'!C109,"")</f>
        <v/>
      </c>
    </row>
    <row r="118" spans="1:1" x14ac:dyDescent="0.2">
      <c r="A118" s="4" t="str">
        <f>IF('boys meet'!A110="*",'boys meet'!C110,"")</f>
        <v/>
      </c>
    </row>
    <row r="119" spans="1:1" x14ac:dyDescent="0.2">
      <c r="A119" s="4" t="str">
        <f>IF('boys meet'!A111="*",'boys meet'!C111,"")</f>
        <v/>
      </c>
    </row>
    <row r="120" spans="1:1" x14ac:dyDescent="0.2">
      <c r="A120" s="4" t="str">
        <f>IF('boys meet'!A112="*",'boys meet'!C112,"")</f>
        <v/>
      </c>
    </row>
    <row r="121" spans="1:1" x14ac:dyDescent="0.2">
      <c r="A121" s="4" t="str">
        <f>IF('boys meet'!A113="*",'boys meet'!C113,"")</f>
        <v/>
      </c>
    </row>
    <row r="122" spans="1:1" x14ac:dyDescent="0.2">
      <c r="A122" s="4" t="str">
        <f>IF('boys meet'!A114="*",'boys meet'!C114,"")</f>
        <v/>
      </c>
    </row>
    <row r="123" spans="1:1" x14ac:dyDescent="0.2">
      <c r="A123" s="4" t="str">
        <f>IF('boys meet'!A115="*",'boys meet'!C115,"")</f>
        <v/>
      </c>
    </row>
    <row r="124" spans="1:1" x14ac:dyDescent="0.2">
      <c r="A124" s="4" t="str">
        <f>IF('boys meet'!A116="*",'boys meet'!C116,"")</f>
        <v/>
      </c>
    </row>
    <row r="125" spans="1:1" x14ac:dyDescent="0.2">
      <c r="A125" s="4" t="str">
        <f>IF('boys meet'!A117="*",'boys meet'!C117,"")</f>
        <v/>
      </c>
    </row>
    <row r="126" spans="1:1" x14ac:dyDescent="0.2">
      <c r="A126" s="4" t="str">
        <f>IF('boys meet'!A118="*",'boys meet'!C118,"")</f>
        <v/>
      </c>
    </row>
    <row r="127" spans="1:1" x14ac:dyDescent="0.2">
      <c r="A127" s="4" t="str">
        <f>IF('boys meet'!A119="*",'boys meet'!C119,"")</f>
        <v/>
      </c>
    </row>
    <row r="128" spans="1:1" x14ac:dyDescent="0.2">
      <c r="A128" s="4" t="str">
        <f>IF('boys meet'!A120="*",'boys meet'!C120,"")</f>
        <v/>
      </c>
    </row>
    <row r="129" spans="1:1" x14ac:dyDescent="0.2">
      <c r="A129" s="4" t="str">
        <f>IF('boys meet'!A121="*",'boys meet'!C121,"")</f>
        <v/>
      </c>
    </row>
    <row r="130" spans="1:1" x14ac:dyDescent="0.2">
      <c r="A130" s="4" t="str">
        <f>IF('boys meet'!A122="*",'boys meet'!C122,"")</f>
        <v/>
      </c>
    </row>
    <row r="131" spans="1:1" x14ac:dyDescent="0.2">
      <c r="A131" s="4" t="str">
        <f>IF('boys meet'!A123="*",'boys meet'!C123,"")</f>
        <v/>
      </c>
    </row>
    <row r="132" spans="1:1" x14ac:dyDescent="0.2">
      <c r="A132" s="4" t="str">
        <f>IF('boys meet'!A124="*",'boys meet'!C124,"")</f>
        <v/>
      </c>
    </row>
    <row r="133" spans="1:1" x14ac:dyDescent="0.2">
      <c r="A133" s="4" t="str">
        <f>IF('boys meet'!A125="*",'boys meet'!C125,"")</f>
        <v/>
      </c>
    </row>
    <row r="134" spans="1:1" x14ac:dyDescent="0.2">
      <c r="A134" s="4" t="str">
        <f>IF('boys meet'!A126="*",'boys meet'!C126,"")</f>
        <v/>
      </c>
    </row>
    <row r="135" spans="1:1" x14ac:dyDescent="0.2">
      <c r="A135" s="4" t="str">
        <f>IF('boys meet'!A127="*",'boys meet'!C127,"")</f>
        <v/>
      </c>
    </row>
    <row r="136" spans="1:1" x14ac:dyDescent="0.2">
      <c r="A136" s="4" t="str">
        <f>IF('boys meet'!A128="*",'boys meet'!C128,"")</f>
        <v>North Platte</v>
      </c>
    </row>
    <row r="137" spans="1:1" x14ac:dyDescent="0.2">
      <c r="A137" s="4" t="str">
        <f>IF('boys meet'!A129="*",'boys meet'!C129,"")</f>
        <v>Seward</v>
      </c>
    </row>
    <row r="138" spans="1:1" x14ac:dyDescent="0.2">
      <c r="A138" s="4" t="str">
        <f>IF('boys meet'!A130="*",'boys meet'!C130,"")</f>
        <v/>
      </c>
    </row>
    <row r="139" spans="1:1" x14ac:dyDescent="0.2">
      <c r="A139" s="4" t="str">
        <f>IF('boys meet'!A131="*",'boys meet'!C131,"")</f>
        <v/>
      </c>
    </row>
    <row r="140" spans="1:1" x14ac:dyDescent="0.2">
      <c r="A140" s="4" t="str">
        <f>IF('boys meet'!A132="*",'boys meet'!C132,"")</f>
        <v/>
      </c>
    </row>
    <row r="141" spans="1:1" x14ac:dyDescent="0.2">
      <c r="A141" s="4" t="str">
        <f>IF('boys meet'!A133="*",'boys meet'!C133,"")</f>
        <v/>
      </c>
    </row>
    <row r="142" spans="1:1" x14ac:dyDescent="0.2">
      <c r="A142" s="4" t="str">
        <f>IF('boys meet'!A134="*",'boys meet'!C134,"")</f>
        <v>Benson</v>
      </c>
    </row>
    <row r="143" spans="1:1" x14ac:dyDescent="0.2">
      <c r="A143" s="4" t="str">
        <f>IF('boys meet'!A135="*",'boys meet'!C135,"")</f>
        <v/>
      </c>
    </row>
    <row r="144" spans="1:1" x14ac:dyDescent="0.2">
      <c r="A144" s="4" t="str">
        <f>IF('boys meet'!A136="*",'boys meet'!C136,"")</f>
        <v>North Platte</v>
      </c>
    </row>
    <row r="145" spans="1:1" x14ac:dyDescent="0.2">
      <c r="A145" s="4" t="str">
        <f>IF('boys meet'!A137="*",'boys meet'!C137,"")</f>
        <v>Elkhorn</v>
      </c>
    </row>
    <row r="146" spans="1:1" x14ac:dyDescent="0.2">
      <c r="A146" s="4" t="str">
        <f>IF('boys meet'!A138="*",'boys meet'!C138,"")</f>
        <v/>
      </c>
    </row>
    <row r="147" spans="1:1" x14ac:dyDescent="0.2">
      <c r="A147" s="4" t="str">
        <f>IF('boys meet'!A139="*",'boys meet'!C139,"")</f>
        <v/>
      </c>
    </row>
    <row r="148" spans="1:1" x14ac:dyDescent="0.2">
      <c r="A148" s="4" t="str">
        <f>IF('boys meet'!A140="*",'boys meet'!C140,"")</f>
        <v>Brownell Talbot</v>
      </c>
    </row>
    <row r="149" spans="1:1" x14ac:dyDescent="0.2">
      <c r="A149" s="4" t="str">
        <f>IF('boys meet'!A141="*",'boys meet'!C141,"")</f>
        <v>Seward</v>
      </c>
    </row>
    <row r="150" spans="1:1" x14ac:dyDescent="0.2">
      <c r="A150" s="4" t="str">
        <f>IF('boys meet'!A142="*",'boys meet'!C142,"")</f>
        <v/>
      </c>
    </row>
    <row r="151" spans="1:1" x14ac:dyDescent="0.2">
      <c r="A151" s="4" t="str">
        <f>IF('boys meet'!A143="*",'boys meet'!C143,"")</f>
        <v>Skutt</v>
      </c>
    </row>
    <row r="152" spans="1:1" x14ac:dyDescent="0.2">
      <c r="A152" s="4" t="str">
        <f>IF('boys meet'!A144="*",'boys meet'!C144,"")</f>
        <v/>
      </c>
    </row>
    <row r="153" spans="1:1" x14ac:dyDescent="0.2">
      <c r="A153" s="4" t="str">
        <f>IF('boys meet'!A145="*",'boys meet'!C145,"")</f>
        <v>Elkhorn</v>
      </c>
    </row>
    <row r="154" spans="1:1" x14ac:dyDescent="0.2">
      <c r="A154" s="4" t="str">
        <f>IF('boys meet'!A146="*",'boys meet'!C146,"")</f>
        <v/>
      </c>
    </row>
    <row r="155" spans="1:1" x14ac:dyDescent="0.2">
      <c r="A155" s="4" t="str">
        <f>IF('boys meet'!A147="*",'boys meet'!C147,"")</f>
        <v>Lexington</v>
      </c>
    </row>
    <row r="156" spans="1:1" x14ac:dyDescent="0.2">
      <c r="A156" s="4" t="str">
        <f>IF('boys meet'!A148="*",'boys meet'!C148,"")</f>
        <v/>
      </c>
    </row>
    <row r="157" spans="1:1" x14ac:dyDescent="0.2">
      <c r="A157" s="4" t="str">
        <f>IF('boys meet'!A149="*",'boys meet'!C149,"")</f>
        <v/>
      </c>
    </row>
    <row r="158" spans="1:1" x14ac:dyDescent="0.2">
      <c r="A158" s="4" t="str">
        <f>IF('boys meet'!A150="*",'boys meet'!C150,"")</f>
        <v>Papio</v>
      </c>
    </row>
    <row r="159" spans="1:1" x14ac:dyDescent="0.2">
      <c r="A159" s="4" t="str">
        <f>IF('boys meet'!A151="*",'boys meet'!C151,"")</f>
        <v>Prep</v>
      </c>
    </row>
    <row r="160" spans="1:1" x14ac:dyDescent="0.2">
      <c r="A160" s="4" t="str">
        <f>IF('boys meet'!A152="*",'boys meet'!C152,"")</f>
        <v>Papio</v>
      </c>
    </row>
    <row r="161" spans="1:1" x14ac:dyDescent="0.2">
      <c r="A161" s="4" t="str">
        <f>IF('boys meet'!A153="*",'boys meet'!C153,"")</f>
        <v>Crete</v>
      </c>
    </row>
    <row r="162" spans="1:1" x14ac:dyDescent="0.2">
      <c r="A162" s="4" t="str">
        <f>IF('boys meet'!A154="*",'boys meet'!C154,"")</f>
        <v xml:space="preserve">Columbus </v>
      </c>
    </row>
    <row r="163" spans="1:1" x14ac:dyDescent="0.2">
      <c r="A163" s="4" t="str">
        <f>IF('boys meet'!A155="*",'boys meet'!C155,"")</f>
        <v/>
      </c>
    </row>
    <row r="164" spans="1:1" x14ac:dyDescent="0.2">
      <c r="A164" s="4" t="str">
        <f>IF('boys meet'!A156="*",'boys meet'!C156,"")</f>
        <v/>
      </c>
    </row>
    <row r="165" spans="1:1" x14ac:dyDescent="0.2">
      <c r="A165" s="4" t="str">
        <f>IF('boys meet'!A157="*",'boys meet'!C157,"")</f>
        <v/>
      </c>
    </row>
    <row r="166" spans="1:1" x14ac:dyDescent="0.2">
      <c r="A166" s="4" t="str">
        <f>IF('boys meet'!A158="*",'boys meet'!C158,"")</f>
        <v>McCook</v>
      </c>
    </row>
    <row r="167" spans="1:1" x14ac:dyDescent="0.2">
      <c r="A167" s="4" t="str">
        <f>IF('boys meet'!A159="*",'boys meet'!C159,"")</f>
        <v/>
      </c>
    </row>
    <row r="168" spans="1:1" x14ac:dyDescent="0.2">
      <c r="A168" s="4" t="str">
        <f>IF('boys meet'!A160="*",'boys meet'!C160,"")</f>
        <v>Benson</v>
      </c>
    </row>
    <row r="169" spans="1:1" x14ac:dyDescent="0.2">
      <c r="A169" s="4" t="str">
        <f>IF('boys meet'!A161="*",'boys meet'!C161,"")</f>
        <v>Crete</v>
      </c>
    </row>
    <row r="170" spans="1:1" x14ac:dyDescent="0.2">
      <c r="A170" s="4" t="str">
        <f>IF('boys meet'!A162="*",'boys meet'!C162,"")</f>
        <v/>
      </c>
    </row>
    <row r="171" spans="1:1" x14ac:dyDescent="0.2">
      <c r="A171" s="4" t="str">
        <f>IF('boys meet'!A163="*",'boys meet'!C163,"")</f>
        <v/>
      </c>
    </row>
    <row r="172" spans="1:1" x14ac:dyDescent="0.2">
      <c r="A172" s="4" t="str">
        <f>IF('boys meet'!A164="*",'boys meet'!C164,"")</f>
        <v/>
      </c>
    </row>
    <row r="173" spans="1:1" x14ac:dyDescent="0.2">
      <c r="A173" s="4" t="str">
        <f>IF('boys meet'!A165="*",'boys meet'!C165,"")</f>
        <v>Bell East</v>
      </c>
    </row>
    <row r="174" spans="1:1" x14ac:dyDescent="0.2">
      <c r="A174" s="4" t="str">
        <f>IF('boys meet'!A166="*",'boys meet'!C166,"")</f>
        <v>Papio</v>
      </c>
    </row>
    <row r="175" spans="1:1" x14ac:dyDescent="0.2">
      <c r="A175" s="4" t="str">
        <f>IF('boys meet'!A167="*",'boys meet'!C167,"")</f>
        <v>Crete</v>
      </c>
    </row>
    <row r="176" spans="1:1" x14ac:dyDescent="0.2">
      <c r="A176" s="4" t="str">
        <f>IF('boys meet'!A168="*",'boys meet'!C168,"")</f>
        <v xml:space="preserve">Mount Michael </v>
      </c>
    </row>
    <row r="177" spans="1:1" x14ac:dyDescent="0.2">
      <c r="A177" s="4" t="str">
        <f>IF('boys meet'!A169="*",'boys meet'!C169,"")</f>
        <v>North Platte</v>
      </c>
    </row>
    <row r="178" spans="1:1" x14ac:dyDescent="0.2">
      <c r="A178" s="4" t="str">
        <f>IF('boys meet'!A170="*",'boys meet'!C170,"")</f>
        <v/>
      </c>
    </row>
    <row r="179" spans="1:1" x14ac:dyDescent="0.2">
      <c r="A179" s="4" t="str">
        <f>IF('boys meet'!A171="*",'boys meet'!C171,"")</f>
        <v>Lexington</v>
      </c>
    </row>
    <row r="180" spans="1:1" x14ac:dyDescent="0.2">
      <c r="A180" s="4" t="str">
        <f>IF('boys meet'!A172="*",'boys meet'!C172,"")</f>
        <v>Grand Island</v>
      </c>
    </row>
    <row r="181" spans="1:1" x14ac:dyDescent="0.2">
      <c r="A181" s="4" t="str">
        <f>IF('boys meet'!A173="*",'boys meet'!C173,"")</f>
        <v>Lexington</v>
      </c>
    </row>
    <row r="182" spans="1:1" x14ac:dyDescent="0.2">
      <c r="A182" s="4" t="str">
        <f>IF('boys meet'!A174="*",'boys meet'!C174,"")</f>
        <v xml:space="preserve">Columbus </v>
      </c>
    </row>
    <row r="183" spans="1:1" x14ac:dyDescent="0.2">
      <c r="A183" s="4" t="str">
        <f>IF('boys meet'!A175="*",'boys meet'!C175,"")</f>
        <v/>
      </c>
    </row>
    <row r="184" spans="1:1" x14ac:dyDescent="0.2">
      <c r="A184" s="4" t="str">
        <f>IF('boys meet'!A176="*",'boys meet'!C176,"")</f>
        <v>Z-other</v>
      </c>
    </row>
    <row r="185" spans="1:1" x14ac:dyDescent="0.2">
      <c r="A185" s="4" t="str">
        <f>IF('boys meet'!A185="*",'boys meet'!C185,"")</f>
        <v/>
      </c>
    </row>
    <row r="186" spans="1:1" x14ac:dyDescent="0.2">
      <c r="A186" s="4" t="str">
        <f>IF('boys meet'!A186="*",'boys meet'!C186,"")</f>
        <v/>
      </c>
    </row>
    <row r="187" spans="1:1" x14ac:dyDescent="0.2">
      <c r="A187" s="4" t="str">
        <f>IF('boys meet'!A187="*",'boys meet'!C187,"")</f>
        <v/>
      </c>
    </row>
    <row r="188" spans="1:1" x14ac:dyDescent="0.2">
      <c r="A188" s="4" t="str">
        <f>IF('boys meet'!A188="*",'boys meet'!C188,"")</f>
        <v/>
      </c>
    </row>
    <row r="189" spans="1:1" x14ac:dyDescent="0.2">
      <c r="A189" s="4" t="str">
        <f>IF('boys meet'!A189="*",'boys meet'!C189,"")</f>
        <v/>
      </c>
    </row>
    <row r="190" spans="1:1" x14ac:dyDescent="0.2">
      <c r="A190" s="4" t="str">
        <f>IF('boys meet'!A190="*",'boys meet'!C190,"")</f>
        <v/>
      </c>
    </row>
    <row r="191" spans="1:1" x14ac:dyDescent="0.2">
      <c r="A191" s="4" t="str">
        <f>IF('boys meet'!A191="*",'boys meet'!C191,"")</f>
        <v/>
      </c>
    </row>
    <row r="192" spans="1:1" x14ac:dyDescent="0.2">
      <c r="A192" s="4" t="str">
        <f>IF('boys meet'!A192="*",'boys meet'!C192,"")</f>
        <v/>
      </c>
    </row>
    <row r="193" spans="1:1" x14ac:dyDescent="0.2">
      <c r="A193" s="4" t="str">
        <f>IF('boys meet'!A193="*",'boys meet'!C193,"")</f>
        <v/>
      </c>
    </row>
    <row r="194" spans="1:1" x14ac:dyDescent="0.2">
      <c r="A194" s="4" t="str">
        <f>IF('boys meet'!A194="*",'boys meet'!C194,"")</f>
        <v/>
      </c>
    </row>
    <row r="195" spans="1:1" x14ac:dyDescent="0.2">
      <c r="A195" s="4" t="str">
        <f>IF('boys meet'!A195="*",'boys meet'!C195,"")</f>
        <v/>
      </c>
    </row>
    <row r="196" spans="1:1" x14ac:dyDescent="0.2">
      <c r="A196" s="4" t="str">
        <f>IF('boys meet'!A196="*",'boys meet'!C196,"")</f>
        <v>Bell East</v>
      </c>
    </row>
    <row r="197" spans="1:1" x14ac:dyDescent="0.2">
      <c r="A197" s="4" t="str">
        <f>IF('boys meet'!A197="*",'boys meet'!C197,"")</f>
        <v>Bell East</v>
      </c>
    </row>
    <row r="198" spans="1:1" x14ac:dyDescent="0.2">
      <c r="A198" s="4" t="str">
        <f>IF('boys meet'!A198="*",'boys meet'!C198,"")</f>
        <v/>
      </c>
    </row>
    <row r="199" spans="1:1" x14ac:dyDescent="0.2">
      <c r="A199" s="4" t="str">
        <f>IF('boys meet'!A199="*",'boys meet'!C199,"")</f>
        <v/>
      </c>
    </row>
    <row r="200" spans="1:1" x14ac:dyDescent="0.2">
      <c r="A200" s="4" t="str">
        <f>IF('boys meet'!A200="*",'boys meet'!C200,"")</f>
        <v/>
      </c>
    </row>
    <row r="201" spans="1:1" x14ac:dyDescent="0.2">
      <c r="A201" s="4" t="str">
        <f>IF('boys meet'!A201="*",'boys meet'!C201,"")</f>
        <v/>
      </c>
    </row>
    <row r="202" spans="1:1" x14ac:dyDescent="0.2">
      <c r="A202" s="4" t="str">
        <f>IF('boys meet'!A202="*",'boys meet'!C202,"")</f>
        <v/>
      </c>
    </row>
    <row r="203" spans="1:1" x14ac:dyDescent="0.2">
      <c r="A203" s="4" t="str">
        <f>IF('boys meet'!A203="*",'boys meet'!C203,"")</f>
        <v/>
      </c>
    </row>
    <row r="204" spans="1:1" x14ac:dyDescent="0.2">
      <c r="A204" s="4" t="str">
        <f>IF('boys meet'!A204="*",'boys meet'!C204,"")</f>
        <v/>
      </c>
    </row>
    <row r="205" spans="1:1" x14ac:dyDescent="0.2">
      <c r="A205" s="4" t="str">
        <f>IF('boys meet'!A205="*",'boys meet'!C205,"")</f>
        <v/>
      </c>
    </row>
    <row r="206" spans="1:1" x14ac:dyDescent="0.2">
      <c r="A206" s="4" t="str">
        <f>IF('boys meet'!A206="*",'boys meet'!C206,"")</f>
        <v/>
      </c>
    </row>
    <row r="207" spans="1:1" x14ac:dyDescent="0.2">
      <c r="A207" s="4" t="str">
        <f>IF('boys meet'!A207="*",'boys meet'!C207,"")</f>
        <v xml:space="preserve">Columbus </v>
      </c>
    </row>
    <row r="208" spans="1:1" x14ac:dyDescent="0.2">
      <c r="A208" s="4" t="str">
        <f>IF('boys meet'!A208="*",'boys meet'!C208,"")</f>
        <v>Crete</v>
      </c>
    </row>
    <row r="209" spans="1:1" x14ac:dyDescent="0.2">
      <c r="A209" s="4" t="str">
        <f>IF('boys meet'!A209="*",'boys meet'!C209,"")</f>
        <v>McCook</v>
      </c>
    </row>
    <row r="210" spans="1:1" x14ac:dyDescent="0.2">
      <c r="A210" s="4" t="str">
        <f>IF('boys meet'!A210="*",'boys meet'!C210,"")</f>
        <v xml:space="preserve">Columbus </v>
      </c>
    </row>
    <row r="211" spans="1:1" x14ac:dyDescent="0.2">
      <c r="A211" s="4" t="str">
        <f>IF('boys meet'!A211="*",'boys meet'!C211,"")</f>
        <v>Crete</v>
      </c>
    </row>
    <row r="212" spans="1:1" x14ac:dyDescent="0.2">
      <c r="A212" s="4" t="str">
        <f>IF('boys meet'!A212="*",'boys meet'!C212,"")</f>
        <v>Prep</v>
      </c>
    </row>
    <row r="213" spans="1:1" x14ac:dyDescent="0.2">
      <c r="A213" s="4" t="str">
        <f>IF('boys meet'!A213="*",'boys meet'!C213,"")</f>
        <v/>
      </c>
    </row>
    <row r="214" spans="1:1" x14ac:dyDescent="0.2">
      <c r="A214" s="4" t="str">
        <f>IF('boys meet'!A214="*",'boys meet'!C214,"")</f>
        <v>Grand Island</v>
      </c>
    </row>
    <row r="215" spans="1:1" x14ac:dyDescent="0.2">
      <c r="A215" s="4" t="str">
        <f>IF('boys meet'!A215="*",'boys meet'!C215,"")</f>
        <v>North Platte</v>
      </c>
    </row>
    <row r="216" spans="1:1" x14ac:dyDescent="0.2">
      <c r="A216" s="4" t="str">
        <f>IF('boys meet'!A216="*",'boys meet'!C216,"")</f>
        <v/>
      </c>
    </row>
    <row r="217" spans="1:1" x14ac:dyDescent="0.2">
      <c r="A217" s="4" t="str">
        <f>IF('boys meet'!A217="*",'boys meet'!C217,"")</f>
        <v/>
      </c>
    </row>
    <row r="218" spans="1:1" x14ac:dyDescent="0.2">
      <c r="A218" s="4" t="str">
        <f>IF('boys meet'!A218="*",'boys meet'!C218,"")</f>
        <v/>
      </c>
    </row>
    <row r="219" spans="1:1" x14ac:dyDescent="0.2">
      <c r="A219" s="4" t="str">
        <f>IF('boys meet'!A219="*",'boys meet'!C219,"")</f>
        <v/>
      </c>
    </row>
    <row r="220" spans="1:1" x14ac:dyDescent="0.2">
      <c r="A220" s="4" t="str">
        <f>IF('boys meet'!A220="*",'boys meet'!C220,"")</f>
        <v/>
      </c>
    </row>
    <row r="221" spans="1:1" x14ac:dyDescent="0.2">
      <c r="A221" s="4" t="str">
        <f>IF('boys meet'!A221="*",'boys meet'!C221,"")</f>
        <v/>
      </c>
    </row>
    <row r="222" spans="1:1" x14ac:dyDescent="0.2">
      <c r="A222" s="4" t="str">
        <f>IF('boys meet'!A222="*",'boys meet'!C222,"")</f>
        <v>Papio</v>
      </c>
    </row>
    <row r="223" spans="1:1" x14ac:dyDescent="0.2">
      <c r="A223" s="4" t="str">
        <f>IF('boys meet'!A223="*",'boys meet'!C223,"")</f>
        <v>Brownell Talbot</v>
      </c>
    </row>
    <row r="224" spans="1:1" x14ac:dyDescent="0.2">
      <c r="A224" s="4" t="str">
        <f>IF('boys meet'!A224="*",'boys meet'!C224,"")</f>
        <v>Benson</v>
      </c>
    </row>
    <row r="225" spans="1:1" x14ac:dyDescent="0.2">
      <c r="A225" s="4" t="str">
        <f>IF('boys meet'!A225="*",'boys meet'!C225,"")</f>
        <v>McCook</v>
      </c>
    </row>
    <row r="226" spans="1:1" x14ac:dyDescent="0.2">
      <c r="A226" s="4" t="str">
        <f>IF('boys meet'!A226="*",'boys meet'!C226,"")</f>
        <v/>
      </c>
    </row>
    <row r="227" spans="1:1" x14ac:dyDescent="0.2">
      <c r="A227" s="4" t="str">
        <f>IF('boys meet'!A227="*",'boys meet'!C227,"")</f>
        <v>Elkhorn</v>
      </c>
    </row>
    <row r="228" spans="1:1" x14ac:dyDescent="0.2">
      <c r="A228" s="4" t="str">
        <f>IF('boys meet'!A228="*",'boys meet'!C228,"")</f>
        <v>Prep</v>
      </c>
    </row>
    <row r="229" spans="1:1" x14ac:dyDescent="0.2">
      <c r="A229" s="4" t="str">
        <f>IF('boys meet'!A229="*",'boys meet'!C229,"")</f>
        <v>Grand Island</v>
      </c>
    </row>
    <row r="230" spans="1:1" x14ac:dyDescent="0.2">
      <c r="A230" s="4" t="str">
        <f>IF('boys meet'!A230="*",'boys meet'!C230,"")</f>
        <v/>
      </c>
    </row>
    <row r="231" spans="1:1" x14ac:dyDescent="0.2">
      <c r="A231" s="4" t="str">
        <f>IF('boys meet'!A231="*",'boys meet'!C231,"")</f>
        <v/>
      </c>
    </row>
    <row r="232" spans="1:1" x14ac:dyDescent="0.2">
      <c r="A232" s="4" t="str">
        <f>IF('boys meet'!A232="*",'boys meet'!C232,"")</f>
        <v>Papio</v>
      </c>
    </row>
    <row r="233" spans="1:1" x14ac:dyDescent="0.2">
      <c r="A233" s="4" t="str">
        <f>IF('boys meet'!A233="*",'boys meet'!C233,"")</f>
        <v>Grand Island</v>
      </c>
    </row>
    <row r="234" spans="1:1" x14ac:dyDescent="0.2">
      <c r="A234" s="4" t="str">
        <f>IF('boys meet'!A234="*",'boys meet'!C234,"")</f>
        <v/>
      </c>
    </row>
    <row r="235" spans="1:1" x14ac:dyDescent="0.2">
      <c r="A235" s="4" t="str">
        <f>IF('boys meet'!A235="*",'boys meet'!C235,"")</f>
        <v/>
      </c>
    </row>
    <row r="236" spans="1:1" x14ac:dyDescent="0.2">
      <c r="A236" s="4" t="str">
        <f>IF('boys meet'!A236="*",'boys meet'!C236,"")</f>
        <v/>
      </c>
    </row>
    <row r="237" spans="1:1" x14ac:dyDescent="0.2">
      <c r="A237" s="4" t="str">
        <f>IF('boys meet'!A237="*",'boys meet'!C237,"")</f>
        <v/>
      </c>
    </row>
    <row r="238" spans="1:1" x14ac:dyDescent="0.2">
      <c r="A238" s="4" t="str">
        <f>IF('boys meet'!A238="*",'boys meet'!C238,"")</f>
        <v/>
      </c>
    </row>
    <row r="239" spans="1:1" x14ac:dyDescent="0.2">
      <c r="A239" s="4" t="str">
        <f>IF('boys meet'!A239="*",'boys meet'!C239,"")</f>
        <v/>
      </c>
    </row>
    <row r="240" spans="1:1" x14ac:dyDescent="0.2">
      <c r="A240" s="4" t="str">
        <f>IF('boys meet'!A240="*",'boys meet'!C240,"")</f>
        <v/>
      </c>
    </row>
    <row r="241" spans="1:1" x14ac:dyDescent="0.2">
      <c r="A241" s="4" t="str">
        <f>IF('boys meet'!A241="*",'boys meet'!C241,"")</f>
        <v/>
      </c>
    </row>
    <row r="242" spans="1:1" x14ac:dyDescent="0.2">
      <c r="A242" s="4" t="str">
        <f>IF('boys meet'!A242="*",'boys meet'!C242,"")</f>
        <v>McCook</v>
      </c>
    </row>
    <row r="243" spans="1:1" x14ac:dyDescent="0.2">
      <c r="A243" s="4" t="str">
        <f>IF('boys meet'!A243="*",'boys meet'!C243,"")</f>
        <v>Prep</v>
      </c>
    </row>
    <row r="244" spans="1:1" x14ac:dyDescent="0.2">
      <c r="A244" s="4" t="str">
        <f>IF('boys meet'!A244="*",'boys meet'!C244,"")</f>
        <v xml:space="preserve">Columbus </v>
      </c>
    </row>
    <row r="245" spans="1:1" x14ac:dyDescent="0.2">
      <c r="A245" s="4" t="str">
        <f>IF('boys meet'!A245="*",'boys meet'!C245,"")</f>
        <v>Grand Island</v>
      </c>
    </row>
    <row r="246" spans="1:1" x14ac:dyDescent="0.2">
      <c r="A246" s="4" t="str">
        <f>IF('boys meet'!A246="*",'boys meet'!C246,"")</f>
        <v>Bell East</v>
      </c>
    </row>
    <row r="247" spans="1:1" x14ac:dyDescent="0.2">
      <c r="A247" s="4" t="str">
        <f>IF('boys meet'!A247="*",'boys meet'!C247,"")</f>
        <v/>
      </c>
    </row>
    <row r="248" spans="1:1" x14ac:dyDescent="0.2">
      <c r="A248" s="4" t="str">
        <f>IF('boys meet'!A248="*",'boys meet'!C248,"")</f>
        <v/>
      </c>
    </row>
    <row r="249" spans="1:1" x14ac:dyDescent="0.2">
      <c r="A249" s="4" t="str">
        <f>IF('boys meet'!A249="*",'boys meet'!C249,"")</f>
        <v/>
      </c>
    </row>
    <row r="250" spans="1:1" x14ac:dyDescent="0.2">
      <c r="A250" s="4" t="str">
        <f>IF('boys meet'!A250="*",'boys meet'!C250,"")</f>
        <v/>
      </c>
    </row>
    <row r="251" spans="1:1" x14ac:dyDescent="0.2">
      <c r="A251" s="4" t="str">
        <f>IF('boys meet'!A251="*",'boys meet'!C251,"")</f>
        <v/>
      </c>
    </row>
    <row r="252" spans="1:1" x14ac:dyDescent="0.2">
      <c r="A252" s="4" t="str">
        <f>IF('boys meet'!A252="*",'boys meet'!C252,"")</f>
        <v/>
      </c>
    </row>
    <row r="253" spans="1:1" x14ac:dyDescent="0.2">
      <c r="A253" s="4" t="str">
        <f>IF('boys meet'!A253="*",'boys meet'!C253,"")</f>
        <v/>
      </c>
    </row>
    <row r="254" spans="1:1" x14ac:dyDescent="0.2">
      <c r="A254" s="4" t="str">
        <f>IF('boys meet'!A254="*",'boys meet'!C254,"")</f>
        <v/>
      </c>
    </row>
    <row r="255" spans="1:1" x14ac:dyDescent="0.2">
      <c r="A255" s="4" t="str">
        <f>IF('boys meet'!A255="*",'boys meet'!C255,"")</f>
        <v/>
      </c>
    </row>
    <row r="256" spans="1:1" x14ac:dyDescent="0.2">
      <c r="A256" s="4" t="str">
        <f>IF('boys meet'!A256="*",'boys meet'!C256,"")</f>
        <v/>
      </c>
    </row>
    <row r="257" spans="1:1" x14ac:dyDescent="0.2">
      <c r="A257" s="4" t="str">
        <f>IF('boys meet'!A257="*",'boys meet'!C257,"")</f>
        <v>McCook</v>
      </c>
    </row>
    <row r="258" spans="1:1" x14ac:dyDescent="0.2">
      <c r="A258" s="4" t="str">
        <f>IF('boys meet'!A258="*",'boys meet'!C258,"")</f>
        <v>Z-other</v>
      </c>
    </row>
    <row r="259" spans="1:1" x14ac:dyDescent="0.2">
      <c r="A259" s="4" t="str">
        <f>IF('boys meet'!A259="*",'boys meet'!C259,"")</f>
        <v>Bell East</v>
      </c>
    </row>
    <row r="260" spans="1:1" x14ac:dyDescent="0.2">
      <c r="A260" s="4" t="str">
        <f>IF('boys meet'!A260="*",'boys meet'!C260,"")</f>
        <v>Elkhorn</v>
      </c>
    </row>
    <row r="261" spans="1:1" x14ac:dyDescent="0.2">
      <c r="A261" s="4" t="str">
        <f>IF('boys meet'!A261="*",'boys meet'!C261,"")</f>
        <v>Crete</v>
      </c>
    </row>
    <row r="262" spans="1:1" x14ac:dyDescent="0.2">
      <c r="A262" s="4" t="str">
        <f>IF('boys meet'!A262="*",'boys meet'!C262,"")</f>
        <v>Lexington</v>
      </c>
    </row>
    <row r="263" spans="1:1" x14ac:dyDescent="0.2">
      <c r="A263" s="4" t="str">
        <f>IF('boys meet'!A263="*",'boys meet'!C263,"")</f>
        <v>North Platte</v>
      </c>
    </row>
    <row r="264" spans="1:1" x14ac:dyDescent="0.2">
      <c r="A264" s="4" t="str">
        <f>IF('boys meet'!A264="*",'boys meet'!C264,"")</f>
        <v/>
      </c>
    </row>
    <row r="265" spans="1:1" x14ac:dyDescent="0.2">
      <c r="A265" s="4" t="str">
        <f>IF('boys meet'!A265="*",'boys meet'!C265,"")</f>
        <v/>
      </c>
    </row>
    <row r="266" spans="1:1" x14ac:dyDescent="0.2">
      <c r="A266" s="4" t="str">
        <f>IF('boys meet'!A266="*",'boys meet'!C266,"")</f>
        <v/>
      </c>
    </row>
    <row r="267" spans="1:1" x14ac:dyDescent="0.2">
      <c r="A267" s="4" t="str">
        <f>IF('boys meet'!A267="*",'boys meet'!C267,"")</f>
        <v/>
      </c>
    </row>
    <row r="268" spans="1:1" x14ac:dyDescent="0.2">
      <c r="A268" s="4" t="str">
        <f>IF('boys meet'!A268="*",'boys meet'!C268,"")</f>
        <v/>
      </c>
    </row>
    <row r="269" spans="1:1" x14ac:dyDescent="0.2">
      <c r="A269" s="4" t="str">
        <f>IF('boys meet'!A269="*",'boys meet'!C269,"")</f>
        <v/>
      </c>
    </row>
    <row r="270" spans="1:1" x14ac:dyDescent="0.2">
      <c r="A270" s="4" t="str">
        <f>IF('boys meet'!A270="*",'boys meet'!C270,"")</f>
        <v/>
      </c>
    </row>
    <row r="271" spans="1:1" x14ac:dyDescent="0.2">
      <c r="A271" s="4" t="str">
        <f>IF('boys meet'!A271="*",'boys meet'!C271,"")</f>
        <v/>
      </c>
    </row>
    <row r="272" spans="1:1" x14ac:dyDescent="0.2">
      <c r="A272" s="4" t="str">
        <f>IF('boys meet'!A272="*",'boys meet'!C272,"")</f>
        <v/>
      </c>
    </row>
    <row r="273" spans="1:1" x14ac:dyDescent="0.2">
      <c r="A273" s="4" t="str">
        <f>IF('boys meet'!A273="*",'boys meet'!C273,"")</f>
        <v/>
      </c>
    </row>
    <row r="274" spans="1:1" x14ac:dyDescent="0.2">
      <c r="A274" s="4" t="str">
        <f>IF('boys meet'!A274="*",'boys meet'!C274,"")</f>
        <v/>
      </c>
    </row>
    <row r="275" spans="1:1" x14ac:dyDescent="0.2">
      <c r="A275" s="4" t="str">
        <f>IF('boys meet'!A275="*",'boys meet'!C275,"")</f>
        <v/>
      </c>
    </row>
    <row r="276" spans="1:1" x14ac:dyDescent="0.2">
      <c r="A276" s="4" t="str">
        <f>IF('boys meet'!A276="*",'boys meet'!C276,"")</f>
        <v/>
      </c>
    </row>
    <row r="277" spans="1:1" x14ac:dyDescent="0.2">
      <c r="A277" s="4" t="str">
        <f>IF('boys meet'!A277="*",'boys meet'!C277,"")</f>
        <v/>
      </c>
    </row>
    <row r="278" spans="1:1" x14ac:dyDescent="0.2">
      <c r="A278" s="4" t="str">
        <f>IF('boys meet'!A278="*",'boys meet'!C278,"")</f>
        <v/>
      </c>
    </row>
    <row r="279" spans="1:1" x14ac:dyDescent="0.2">
      <c r="A279" s="4" t="str">
        <f>IF('boys meet'!A279="*",'boys meet'!C279,"")</f>
        <v/>
      </c>
    </row>
    <row r="280" spans="1:1" x14ac:dyDescent="0.2">
      <c r="A280" s="4" t="str">
        <f>IF('boys meet'!A280="*",'boys meet'!C280,"")</f>
        <v/>
      </c>
    </row>
    <row r="281" spans="1:1" x14ac:dyDescent="0.2">
      <c r="A281" s="4" t="str">
        <f>IF('boys meet'!A281="*",'boys meet'!C281,"")</f>
        <v/>
      </c>
    </row>
    <row r="282" spans="1:1" x14ac:dyDescent="0.2">
      <c r="A282" s="4" t="str">
        <f>IF('boys meet'!A282="*",'boys meet'!C282,"")</f>
        <v/>
      </c>
    </row>
    <row r="283" spans="1:1" x14ac:dyDescent="0.2">
      <c r="A283" s="4" t="str">
        <f>IF('boys meet'!A283="*",'boys meet'!C283,"")</f>
        <v/>
      </c>
    </row>
    <row r="284" spans="1:1" x14ac:dyDescent="0.2">
      <c r="A284" s="4" t="str">
        <f>IF('boys meet'!A284="*",'boys meet'!C284,"")</f>
        <v/>
      </c>
    </row>
  </sheetData>
  <sortState xmlns:xlrd2="http://schemas.microsoft.com/office/spreadsheetml/2017/richdata2" ref="A1:C16">
    <sortCondition ref="A1:A16"/>
  </sortState>
  <phoneticPr fontId="5" type="noConversion"/>
  <pageMargins left="0.75" right="0.75" top="1" bottom="1" header="0.5" footer="0.5"/>
  <pageSetup orientation="portrait" verticalDpi="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5"/>
  <sheetViews>
    <sheetView workbookViewId="0">
      <selection sqref="A1:C16"/>
    </sheetView>
  </sheetViews>
  <sheetFormatPr defaultColWidth="9.140625" defaultRowHeight="12.75" x14ac:dyDescent="0.2"/>
  <cols>
    <col min="1" max="1" width="17.42578125" style="4" customWidth="1"/>
    <col min="2" max="16384" width="9.140625" style="4"/>
  </cols>
  <sheetData>
    <row r="1" spans="1:3" x14ac:dyDescent="0.2">
      <c r="A1" s="62" t="s">
        <v>119</v>
      </c>
      <c r="B1" s="5">
        <f t="shared" ref="B1:B16" si="0">COUNTIF(A$17:A$235,A1)</f>
        <v>4</v>
      </c>
      <c r="C1" s="64" t="s">
        <v>74</v>
      </c>
    </row>
    <row r="2" spans="1:3" x14ac:dyDescent="0.2">
      <c r="A2" s="62" t="s">
        <v>42</v>
      </c>
      <c r="B2" s="5">
        <f t="shared" si="0"/>
        <v>3</v>
      </c>
      <c r="C2" s="64" t="s">
        <v>86</v>
      </c>
    </row>
    <row r="3" spans="1:3" x14ac:dyDescent="0.2">
      <c r="A3" s="62" t="s">
        <v>44</v>
      </c>
      <c r="B3" s="5">
        <f t="shared" si="0"/>
        <v>1</v>
      </c>
      <c r="C3" s="64" t="s">
        <v>73</v>
      </c>
    </row>
    <row r="4" spans="1:3" x14ac:dyDescent="0.2">
      <c r="A4" s="62" t="s">
        <v>288</v>
      </c>
      <c r="B4" s="5">
        <f t="shared" si="0"/>
        <v>10</v>
      </c>
      <c r="C4" s="64" t="s">
        <v>335</v>
      </c>
    </row>
    <row r="5" spans="1:3" x14ac:dyDescent="0.2">
      <c r="A5" s="62" t="s">
        <v>305</v>
      </c>
      <c r="B5" s="5">
        <f t="shared" si="0"/>
        <v>1</v>
      </c>
      <c r="C5" s="64" t="s">
        <v>175</v>
      </c>
    </row>
    <row r="6" spans="1:3" x14ac:dyDescent="0.2">
      <c r="A6" s="62" t="s">
        <v>66</v>
      </c>
      <c r="B6" s="5">
        <f t="shared" si="0"/>
        <v>3</v>
      </c>
      <c r="C6" s="64" t="s">
        <v>339</v>
      </c>
    </row>
    <row r="7" spans="1:3" x14ac:dyDescent="0.2">
      <c r="A7" s="62" t="s">
        <v>110</v>
      </c>
      <c r="B7" s="5">
        <f t="shared" si="0"/>
        <v>4</v>
      </c>
      <c r="C7" s="64" t="s">
        <v>111</v>
      </c>
    </row>
    <row r="8" spans="1:3" x14ac:dyDescent="0.2">
      <c r="A8" s="62" t="s">
        <v>308</v>
      </c>
      <c r="B8" s="5">
        <f t="shared" si="0"/>
        <v>7</v>
      </c>
      <c r="C8" s="64" t="s">
        <v>61</v>
      </c>
    </row>
    <row r="9" spans="1:3" x14ac:dyDescent="0.2">
      <c r="A9" s="62" t="s">
        <v>45</v>
      </c>
      <c r="B9" s="5">
        <f t="shared" si="0"/>
        <v>10</v>
      </c>
      <c r="C9" s="64" t="s">
        <v>46</v>
      </c>
    </row>
    <row r="10" spans="1:3" x14ac:dyDescent="0.2">
      <c r="A10" s="62" t="s">
        <v>107</v>
      </c>
      <c r="B10" s="5">
        <f t="shared" si="0"/>
        <v>2</v>
      </c>
      <c r="C10" s="64" t="s">
        <v>108</v>
      </c>
    </row>
    <row r="11" spans="1:3" x14ac:dyDescent="0.2">
      <c r="A11" s="62" t="s">
        <v>57</v>
      </c>
      <c r="B11" s="5">
        <f t="shared" si="0"/>
        <v>6</v>
      </c>
      <c r="C11" s="64" t="s">
        <v>103</v>
      </c>
    </row>
    <row r="12" spans="1:3" x14ac:dyDescent="0.2">
      <c r="A12" s="62" t="s">
        <v>109</v>
      </c>
      <c r="B12" s="5">
        <f t="shared" si="0"/>
        <v>9</v>
      </c>
      <c r="C12" s="64" t="s">
        <v>55</v>
      </c>
    </row>
    <row r="13" spans="1:3" x14ac:dyDescent="0.2">
      <c r="A13" s="62" t="s">
        <v>279</v>
      </c>
      <c r="B13" s="5">
        <f t="shared" si="0"/>
        <v>2</v>
      </c>
      <c r="C13" s="64" t="s">
        <v>338</v>
      </c>
    </row>
    <row r="14" spans="1:3" x14ac:dyDescent="0.2">
      <c r="A14" s="62" t="s">
        <v>43</v>
      </c>
      <c r="B14" s="5">
        <f t="shared" si="0"/>
        <v>1</v>
      </c>
      <c r="C14" s="64" t="s">
        <v>47</v>
      </c>
    </row>
    <row r="15" spans="1:3" x14ac:dyDescent="0.2">
      <c r="A15" s="62" t="s">
        <v>334</v>
      </c>
      <c r="B15" s="5">
        <f t="shared" si="0"/>
        <v>1</v>
      </c>
      <c r="C15" s="64" t="s">
        <v>345</v>
      </c>
    </row>
    <row r="16" spans="1:3" x14ac:dyDescent="0.2">
      <c r="A16" s="62" t="s">
        <v>101</v>
      </c>
      <c r="B16" s="5">
        <f t="shared" si="0"/>
        <v>1</v>
      </c>
      <c r="C16" s="64" t="s">
        <v>102</v>
      </c>
    </row>
    <row r="17" spans="1:3" x14ac:dyDescent="0.2">
      <c r="A17" s="4" t="str">
        <f>IF('girls meet'!A9="*",'girls meet'!C9,"")</f>
        <v>North Platte</v>
      </c>
      <c r="C17" s="64"/>
    </row>
    <row r="18" spans="1:3" x14ac:dyDescent="0.2">
      <c r="A18" s="4" t="str">
        <f>IF('girls meet'!A10="*",'girls meet'!C10,"")</f>
        <v>Papio</v>
      </c>
      <c r="C18" s="64"/>
    </row>
    <row r="19" spans="1:3" x14ac:dyDescent="0.2">
      <c r="A19" s="4" t="str">
        <f>IF('girls meet'!A11="*",'girls meet'!C11,"")</f>
        <v xml:space="preserve">Grand Island </v>
      </c>
      <c r="C19" s="64"/>
    </row>
    <row r="20" spans="1:3" x14ac:dyDescent="0.2">
      <c r="A20" s="4" t="str">
        <f>IF('girls meet'!A12="*",'girls meet'!C12,"")</f>
        <v>Lexington</v>
      </c>
      <c r="C20" s="64"/>
    </row>
    <row r="21" spans="1:3" x14ac:dyDescent="0.2">
      <c r="A21" s="4" t="str">
        <f>IF('girls meet'!A13="*",'girls meet'!C13,"")</f>
        <v>Papio</v>
      </c>
      <c r="C21" s="64"/>
    </row>
    <row r="22" spans="1:3" x14ac:dyDescent="0.2">
      <c r="A22" s="4" t="str">
        <f>IF('girls meet'!A14="*",'girls meet'!C14,"")</f>
        <v>Lexington</v>
      </c>
      <c r="C22" s="64"/>
    </row>
    <row r="23" spans="1:3" x14ac:dyDescent="0.2">
      <c r="A23" s="4" t="str">
        <f>IF('girls meet'!A15="*",'girls meet'!C15,"")</f>
        <v>Columbus</v>
      </c>
      <c r="C23" s="64"/>
    </row>
    <row r="24" spans="1:3" x14ac:dyDescent="0.2">
      <c r="A24" s="4" t="str">
        <f>IF('girls meet'!A16="*",'girls meet'!C16,"")</f>
        <v>Brownell Talbot</v>
      </c>
      <c r="C24" s="64"/>
    </row>
    <row r="25" spans="1:3" x14ac:dyDescent="0.2">
      <c r="A25" s="4" t="str">
        <f>IF('girls meet'!A17="*",'girls meet'!C17,"")</f>
        <v/>
      </c>
      <c r="C25" s="64"/>
    </row>
    <row r="26" spans="1:3" x14ac:dyDescent="0.2">
      <c r="A26" s="4" t="str">
        <f>IF('girls meet'!A18="*",'girls meet'!C18,"")</f>
        <v/>
      </c>
      <c r="C26" s="64"/>
    </row>
    <row r="27" spans="1:3" x14ac:dyDescent="0.2">
      <c r="A27" s="4" t="str">
        <f>IF('girls meet'!A19="*",'girls meet'!C19,"")</f>
        <v/>
      </c>
      <c r="C27" s="64"/>
    </row>
    <row r="28" spans="1:3" x14ac:dyDescent="0.2">
      <c r="A28" s="4" t="str">
        <f>IF('girls meet'!A20="*",'girls meet'!C20,"")</f>
        <v/>
      </c>
      <c r="C28" s="64"/>
    </row>
    <row r="29" spans="1:3" x14ac:dyDescent="0.2">
      <c r="A29" s="4" t="str">
        <f>IF('girls meet'!A21="*",'girls meet'!C21,"")</f>
        <v/>
      </c>
      <c r="C29" s="64"/>
    </row>
    <row r="30" spans="1:3" x14ac:dyDescent="0.2">
      <c r="A30" s="4" t="str">
        <f>IF('girls meet'!A22="*",'girls meet'!C22,"")</f>
        <v>Papio</v>
      </c>
      <c r="C30" s="64"/>
    </row>
    <row r="31" spans="1:3" x14ac:dyDescent="0.2">
      <c r="A31" s="4" t="str">
        <f>IF('girls meet'!A23="*",'girls meet'!C23,"")</f>
        <v>Lexington</v>
      </c>
      <c r="C31" s="64"/>
    </row>
    <row r="32" spans="1:3" x14ac:dyDescent="0.2">
      <c r="A32" s="4" t="str">
        <f>IF('girls meet'!A24="*",'girls meet'!C24,"")</f>
        <v>Crete</v>
      </c>
      <c r="C32" s="64"/>
    </row>
    <row r="33" spans="1:3" x14ac:dyDescent="0.2">
      <c r="A33" s="4" t="str">
        <f>IF('girls meet'!A25="*",'girls meet'!C25,"")</f>
        <v>Columbus</v>
      </c>
      <c r="C33" s="64"/>
    </row>
    <row r="34" spans="1:3" x14ac:dyDescent="0.2">
      <c r="A34" s="4" t="str">
        <f>IF('girls meet'!A26="*",'girls meet'!C26,"")</f>
        <v>Benson</v>
      </c>
      <c r="C34" s="64"/>
    </row>
    <row r="35" spans="1:3" x14ac:dyDescent="0.2">
      <c r="A35" s="4" t="str">
        <f>IF('girls meet'!A27="*",'girls meet'!C27,"")</f>
        <v/>
      </c>
      <c r="C35" s="64"/>
    </row>
    <row r="36" spans="1:3" x14ac:dyDescent="0.2">
      <c r="A36" s="4" t="str">
        <f>IF('girls meet'!A28="*",'girls meet'!C28,"")</f>
        <v/>
      </c>
      <c r="C36" s="64"/>
    </row>
    <row r="37" spans="1:3" x14ac:dyDescent="0.2">
      <c r="A37" s="4" t="str">
        <f>IF('girls meet'!A29="*",'girls meet'!C29,"")</f>
        <v/>
      </c>
      <c r="C37" s="64"/>
    </row>
    <row r="38" spans="1:3" x14ac:dyDescent="0.2">
      <c r="A38" s="4" t="str">
        <f>IF('girls meet'!A30="*",'girls meet'!C30,"")</f>
        <v/>
      </c>
      <c r="C38" s="64"/>
    </row>
    <row r="39" spans="1:3" x14ac:dyDescent="0.2">
      <c r="A39" s="4" t="str">
        <f>IF('girls meet'!A31="*",'girls meet'!C31,"")</f>
        <v/>
      </c>
      <c r="C39" s="64"/>
    </row>
    <row r="40" spans="1:3" x14ac:dyDescent="0.2">
      <c r="A40" s="4" t="str">
        <f>IF('girls meet'!A32="*",'girls meet'!C32,"")</f>
        <v/>
      </c>
      <c r="C40" s="64"/>
    </row>
    <row r="41" spans="1:3" x14ac:dyDescent="0.2">
      <c r="A41" s="4" t="str">
        <f>IF('girls meet'!A33="*",'girls meet'!C33,"")</f>
        <v/>
      </c>
      <c r="C41" s="64"/>
    </row>
    <row r="42" spans="1:3" x14ac:dyDescent="0.2">
      <c r="A42" s="4" t="str">
        <f>IF('girls meet'!A34="*",'girls meet'!C34,"")</f>
        <v/>
      </c>
      <c r="C42" s="64"/>
    </row>
    <row r="43" spans="1:3" x14ac:dyDescent="0.2">
      <c r="A43" s="4" t="str">
        <f>IF('girls meet'!A35="*",'girls meet'!C35,"")</f>
        <v xml:space="preserve">Grand Island </v>
      </c>
      <c r="C43" s="64"/>
    </row>
    <row r="44" spans="1:3" x14ac:dyDescent="0.2">
      <c r="A44" s="4" t="str">
        <f>IF('girls meet'!A36="*",'girls meet'!C36,"")</f>
        <v>Columbus</v>
      </c>
      <c r="C44" s="64"/>
    </row>
    <row r="45" spans="1:3" x14ac:dyDescent="0.2">
      <c r="A45" s="4" t="str">
        <f>IF('girls meet'!A37="*",'girls meet'!C37,"")</f>
        <v>Columbus</v>
      </c>
      <c r="C45" s="64"/>
    </row>
    <row r="46" spans="1:3" x14ac:dyDescent="0.2">
      <c r="A46" s="4" t="str">
        <f>IF('girls meet'!A38="*",'girls meet'!C38,"")</f>
        <v/>
      </c>
      <c r="C46" s="64"/>
    </row>
    <row r="47" spans="1:3" x14ac:dyDescent="0.2">
      <c r="A47" s="4" t="str">
        <f>IF('girls meet'!A39="*",'girls meet'!C39,"")</f>
        <v>Bell East</v>
      </c>
      <c r="C47" s="64"/>
    </row>
    <row r="48" spans="1:3" x14ac:dyDescent="0.2">
      <c r="A48" s="4" t="str">
        <f>IF('girls meet'!A40="*",'girls meet'!C40,"")</f>
        <v>Cornerstone Christian</v>
      </c>
      <c r="C48" s="64"/>
    </row>
    <row r="49" spans="1:3" x14ac:dyDescent="0.2">
      <c r="A49" s="4" t="str">
        <f>IF('girls meet'!A41="*",'girls meet'!C41,"")</f>
        <v/>
      </c>
      <c r="C49" s="64"/>
    </row>
    <row r="50" spans="1:3" x14ac:dyDescent="0.2">
      <c r="A50" s="4" t="str">
        <f>IF('girls meet'!A42="*",'girls meet'!C42,"")</f>
        <v>Papio</v>
      </c>
      <c r="C50" s="64"/>
    </row>
    <row r="51" spans="1:3" x14ac:dyDescent="0.2">
      <c r="A51" s="4" t="str">
        <f>IF('girls meet'!A43="*",'girls meet'!C43,"")</f>
        <v>Lexington</v>
      </c>
      <c r="C51" s="64"/>
    </row>
    <row r="52" spans="1:3" x14ac:dyDescent="0.2">
      <c r="A52" s="4" t="str">
        <f>IF('girls meet'!A44="*",'girls meet'!C44,"")</f>
        <v>Papio</v>
      </c>
      <c r="C52" s="64"/>
    </row>
    <row r="53" spans="1:3" x14ac:dyDescent="0.2">
      <c r="A53" s="4" t="str">
        <f>IF('girls meet'!A45="*",'girls meet'!C45,"")</f>
        <v/>
      </c>
      <c r="C53" s="64"/>
    </row>
    <row r="54" spans="1:3" x14ac:dyDescent="0.2">
      <c r="A54" s="4" t="str">
        <f>IF('girls meet'!A46="*",'girls meet'!C46,"")</f>
        <v/>
      </c>
      <c r="C54" s="64"/>
    </row>
    <row r="55" spans="1:3" x14ac:dyDescent="0.2">
      <c r="A55" s="4" t="str">
        <f>IF('girls meet'!A47="*",'girls meet'!C47,"")</f>
        <v/>
      </c>
      <c r="C55" s="64"/>
    </row>
    <row r="56" spans="1:3" x14ac:dyDescent="0.2">
      <c r="A56" s="4" t="str">
        <f>IF('girls meet'!A48="*",'girls meet'!C48,"")</f>
        <v/>
      </c>
      <c r="C56" s="64"/>
    </row>
    <row r="57" spans="1:3" x14ac:dyDescent="0.2">
      <c r="A57" s="4" t="str">
        <f>IF('girls meet'!A49="*",'girls meet'!C49,"")</f>
        <v/>
      </c>
      <c r="C57" s="64"/>
    </row>
    <row r="58" spans="1:3" x14ac:dyDescent="0.2">
      <c r="A58" s="4" t="str">
        <f>IF('girls meet'!A50="*",'girls meet'!C50,"")</f>
        <v/>
      </c>
      <c r="C58" s="64"/>
    </row>
    <row r="59" spans="1:3" x14ac:dyDescent="0.2">
      <c r="A59" s="4" t="str">
        <f>IF('girls meet'!A51="*",'girls meet'!C51,"")</f>
        <v/>
      </c>
      <c r="C59" s="64"/>
    </row>
    <row r="60" spans="1:3" x14ac:dyDescent="0.2">
      <c r="A60" s="4" t="str">
        <f>IF('girls meet'!A52="*",'girls meet'!C52,"")</f>
        <v/>
      </c>
      <c r="C60" s="64"/>
    </row>
    <row r="61" spans="1:3" x14ac:dyDescent="0.2">
      <c r="A61" s="4" t="str">
        <f>IF('girls meet'!A53="*",'girls meet'!C53,"")</f>
        <v xml:space="preserve">Grand Island </v>
      </c>
      <c r="C61" s="64"/>
    </row>
    <row r="62" spans="1:3" x14ac:dyDescent="0.2">
      <c r="A62" s="4" t="str">
        <f>IF('girls meet'!A54="*",'girls meet'!C54,"")</f>
        <v>North Platte</v>
      </c>
      <c r="C62" s="64"/>
    </row>
    <row r="63" spans="1:3" x14ac:dyDescent="0.2">
      <c r="A63" s="4" t="str">
        <f>IF('girls meet'!A55="*",'girls meet'!C55,"")</f>
        <v/>
      </c>
      <c r="C63" s="64"/>
    </row>
    <row r="64" spans="1:3" x14ac:dyDescent="0.2">
      <c r="A64" s="4" t="str">
        <f>IF('girls meet'!A56="*",'girls meet'!C56,"")</f>
        <v>Lexington</v>
      </c>
      <c r="C64" s="64"/>
    </row>
    <row r="65" spans="1:3" x14ac:dyDescent="0.2">
      <c r="A65" s="4" t="str">
        <f>IF('girls meet'!A57="*",'girls meet'!C57,"")</f>
        <v>Columbus</v>
      </c>
      <c r="C65" s="64"/>
    </row>
    <row r="66" spans="1:3" x14ac:dyDescent="0.2">
      <c r="A66" s="4" t="str">
        <f>IF('girls meet'!A58="*",'girls meet'!C58,"")</f>
        <v/>
      </c>
      <c r="C66" s="64"/>
    </row>
    <row r="67" spans="1:3" x14ac:dyDescent="0.2">
      <c r="A67" s="4" t="str">
        <f>IF('girls meet'!A59="*",'girls meet'!C59,"")</f>
        <v/>
      </c>
      <c r="C67" s="64"/>
    </row>
    <row r="68" spans="1:3" x14ac:dyDescent="0.2">
      <c r="A68" s="4" t="str">
        <f>IF('girls meet'!A60="*",'girls meet'!C60,"")</f>
        <v/>
      </c>
      <c r="C68" s="64"/>
    </row>
    <row r="69" spans="1:3" x14ac:dyDescent="0.2">
      <c r="A69" s="4" t="str">
        <f>IF('girls meet'!A61="*",'girls meet'!C61,"")</f>
        <v/>
      </c>
      <c r="C69" s="64"/>
    </row>
    <row r="70" spans="1:3" x14ac:dyDescent="0.2">
      <c r="A70" s="4" t="str">
        <f>IF('girls meet'!A62="*",'girls meet'!C62,"")</f>
        <v/>
      </c>
      <c r="C70" s="64"/>
    </row>
    <row r="71" spans="1:3" x14ac:dyDescent="0.2">
      <c r="A71" s="4" t="str">
        <f>IF('girls meet'!A63="*",'girls meet'!C63,"")</f>
        <v/>
      </c>
      <c r="C71" s="64"/>
    </row>
    <row r="72" spans="1:3" x14ac:dyDescent="0.2">
      <c r="A72" s="4" t="str">
        <f>IF('girls meet'!A64="*",'girls meet'!C64,"")</f>
        <v/>
      </c>
      <c r="C72" s="64"/>
    </row>
    <row r="73" spans="1:3" x14ac:dyDescent="0.2">
      <c r="A73" s="4" t="str">
        <f>IF('girls meet'!A65="*",'girls meet'!C65,"")</f>
        <v/>
      </c>
      <c r="C73" s="64"/>
    </row>
    <row r="74" spans="1:3" x14ac:dyDescent="0.2">
      <c r="A74" s="4" t="str">
        <f>IF('girls meet'!A66="*",'girls meet'!C66,"")</f>
        <v/>
      </c>
      <c r="C74" s="64"/>
    </row>
    <row r="75" spans="1:3" x14ac:dyDescent="0.2">
      <c r="A75" s="4" t="str">
        <f>IF('girls meet'!A67="*",'girls meet'!C67,"")</f>
        <v/>
      </c>
      <c r="C75" s="64"/>
    </row>
    <row r="76" spans="1:3" x14ac:dyDescent="0.2">
      <c r="A76" s="4" t="str">
        <f>IF('girls meet'!A68="*",'girls meet'!C68,"")</f>
        <v/>
      </c>
      <c r="C76" s="64"/>
    </row>
    <row r="77" spans="1:3" x14ac:dyDescent="0.2">
      <c r="A77" s="4" t="str">
        <f>IF('girls meet'!A69="*",'girls meet'!C69,"")</f>
        <v/>
      </c>
      <c r="C77" s="64"/>
    </row>
    <row r="78" spans="1:3" x14ac:dyDescent="0.2">
      <c r="A78" s="4" t="str">
        <f>IF('girls meet'!A70="*",'girls meet'!C70,"")</f>
        <v/>
      </c>
      <c r="C78" s="64"/>
    </row>
    <row r="79" spans="1:3" x14ac:dyDescent="0.2">
      <c r="A79" s="4" t="str">
        <f>IF('girls meet'!A71="*",'girls meet'!C71,"")</f>
        <v/>
      </c>
      <c r="C79" s="64"/>
    </row>
    <row r="80" spans="1:3" x14ac:dyDescent="0.2">
      <c r="A80" s="4" t="str">
        <f>IF('girls meet'!A72="*",'girls meet'!C72,"")</f>
        <v/>
      </c>
      <c r="C80" s="64"/>
    </row>
    <row r="81" spans="1:3" x14ac:dyDescent="0.2">
      <c r="A81" s="4" t="str">
        <f>IF('girls meet'!A73="*",'girls meet'!C73,"")</f>
        <v/>
      </c>
      <c r="C81" s="64"/>
    </row>
    <row r="82" spans="1:3" x14ac:dyDescent="0.2">
      <c r="A82" s="4" t="str">
        <f>IF('girls meet'!A74="*",'girls meet'!C74,"")</f>
        <v/>
      </c>
      <c r="C82" s="64"/>
    </row>
    <row r="83" spans="1:3" x14ac:dyDescent="0.2">
      <c r="A83" s="4" t="str">
        <f>IF('girls meet'!A75="*",'girls meet'!C75,"")</f>
        <v/>
      </c>
      <c r="C83" s="64"/>
    </row>
    <row r="84" spans="1:3" x14ac:dyDescent="0.2">
      <c r="A84" s="4" t="str">
        <f>IF('girls meet'!A76="*",'girls meet'!C76,"")</f>
        <v/>
      </c>
      <c r="C84" s="64"/>
    </row>
    <row r="85" spans="1:3" x14ac:dyDescent="0.2">
      <c r="A85" s="4" t="str">
        <f>IF('girls meet'!A77="*",'girls meet'!C77,"")</f>
        <v/>
      </c>
      <c r="C85" s="64"/>
    </row>
    <row r="86" spans="1:3" x14ac:dyDescent="0.2">
      <c r="A86" s="4" t="str">
        <f>IF('girls meet'!A78="*",'girls meet'!C78,"")</f>
        <v>North Platte</v>
      </c>
      <c r="C86" s="64"/>
    </row>
    <row r="87" spans="1:3" x14ac:dyDescent="0.2">
      <c r="A87" s="4" t="str">
        <f>IF('girls meet'!A79="*",'girls meet'!C79,"")</f>
        <v>Elkhorn</v>
      </c>
      <c r="C87" s="64"/>
    </row>
    <row r="88" spans="1:3" x14ac:dyDescent="0.2">
      <c r="A88" s="4" t="str">
        <f>IF('girls meet'!A80="*",'girls meet'!C80,"")</f>
        <v>Benson</v>
      </c>
      <c r="C88" s="64"/>
    </row>
    <row r="89" spans="1:3" x14ac:dyDescent="0.2">
      <c r="A89" s="4" t="str">
        <f>IF('girls meet'!A81="*",'girls meet'!C81,"")</f>
        <v>Elkhorn</v>
      </c>
      <c r="C89" s="64"/>
    </row>
    <row r="90" spans="1:3" x14ac:dyDescent="0.2">
      <c r="A90" s="4" t="str">
        <f>IF('girls meet'!A82="*",'girls meet'!C82,"")</f>
        <v>Columbus</v>
      </c>
      <c r="C90" s="64"/>
    </row>
    <row r="91" spans="1:3" x14ac:dyDescent="0.2">
      <c r="A91" s="4" t="str">
        <f>IF('girls meet'!A83="*",'girls meet'!C83,"")</f>
        <v>North Platte</v>
      </c>
      <c r="C91" s="64"/>
    </row>
    <row r="92" spans="1:3" x14ac:dyDescent="0.2">
      <c r="A92" s="4" t="str">
        <f>IF('girls meet'!A84="*",'girls meet'!C84,"")</f>
        <v>Seward</v>
      </c>
      <c r="C92" s="64"/>
    </row>
    <row r="93" spans="1:3" x14ac:dyDescent="0.2">
      <c r="A93" s="4" t="str">
        <f>IF('girls meet'!A85="*",'girls meet'!C85,"")</f>
        <v>Skutt</v>
      </c>
      <c r="C93" s="64"/>
    </row>
    <row r="94" spans="1:3" x14ac:dyDescent="0.2">
      <c r="A94" s="4" t="str">
        <f>IF('girls meet'!A86="*",'girls meet'!C86,"")</f>
        <v/>
      </c>
      <c r="C94" s="64"/>
    </row>
    <row r="95" spans="1:3" x14ac:dyDescent="0.2">
      <c r="A95" s="4" t="str">
        <f>IF('girls meet'!A87="*",'girls meet'!C87,"")</f>
        <v>Crete</v>
      </c>
      <c r="C95" s="64"/>
    </row>
    <row r="96" spans="1:3" x14ac:dyDescent="0.2">
      <c r="A96" s="4" t="str">
        <f>IF('girls meet'!A88="*",'girls meet'!C88,"")</f>
        <v/>
      </c>
      <c r="C96" s="64"/>
    </row>
    <row r="97" spans="1:3" x14ac:dyDescent="0.2">
      <c r="A97" s="4" t="str">
        <f>IF('girls meet'!A89="*",'girls meet'!C89,"")</f>
        <v/>
      </c>
      <c r="C97" s="64"/>
    </row>
    <row r="98" spans="1:3" x14ac:dyDescent="0.2">
      <c r="A98" s="4" t="str">
        <f>IF('girls meet'!A90="*",'girls meet'!C90,"")</f>
        <v/>
      </c>
      <c r="C98" s="64"/>
    </row>
    <row r="99" spans="1:3" x14ac:dyDescent="0.2">
      <c r="A99" s="4" t="str">
        <f>IF('girls meet'!A91="*",'girls meet'!C91,"")</f>
        <v/>
      </c>
      <c r="C99" s="64"/>
    </row>
    <row r="100" spans="1:3" x14ac:dyDescent="0.2">
      <c r="A100" s="4" t="str">
        <f>IF('girls meet'!A92="*",'girls meet'!C92,"")</f>
        <v/>
      </c>
      <c r="C100" s="64"/>
    </row>
    <row r="101" spans="1:3" x14ac:dyDescent="0.2">
      <c r="A101" s="4" t="str">
        <f>IF('girls meet'!A93="*",'girls meet'!C93,"")</f>
        <v/>
      </c>
      <c r="C101" s="64"/>
    </row>
    <row r="102" spans="1:3" x14ac:dyDescent="0.2">
      <c r="A102" s="4" t="str">
        <f>IF('girls meet'!A94="*",'girls meet'!C94,"")</f>
        <v/>
      </c>
      <c r="C102" s="64"/>
    </row>
    <row r="103" spans="1:3" x14ac:dyDescent="0.2">
      <c r="A103" s="4" t="str">
        <f>IF('girls meet'!A95="*",'girls meet'!C95,"")</f>
        <v/>
      </c>
      <c r="C103" s="64"/>
    </row>
    <row r="104" spans="1:3" x14ac:dyDescent="0.2">
      <c r="A104" s="4" t="str">
        <f>IF('girls meet'!A96="*",'girls meet'!C96,"")</f>
        <v/>
      </c>
      <c r="C104" s="64"/>
    </row>
    <row r="105" spans="1:3" x14ac:dyDescent="0.2">
      <c r="A105" s="4" t="str">
        <f>IF('girls meet'!A97="*",'girls meet'!C97,"")</f>
        <v/>
      </c>
      <c r="C105" s="64"/>
    </row>
    <row r="106" spans="1:3" x14ac:dyDescent="0.2">
      <c r="A106" s="4" t="str">
        <f>IF('girls meet'!A98="*",'girls meet'!C98,"")</f>
        <v/>
      </c>
      <c r="C106" s="64"/>
    </row>
    <row r="107" spans="1:3" x14ac:dyDescent="0.2">
      <c r="A107" s="4" t="str">
        <f>IF('girls meet'!A99="*",'girls meet'!C99,"")</f>
        <v/>
      </c>
      <c r="C107" s="64"/>
    </row>
    <row r="108" spans="1:3" x14ac:dyDescent="0.2">
      <c r="A108" s="4" t="str">
        <f>IF('girls meet'!A100="*",'girls meet'!C100,"")</f>
        <v/>
      </c>
      <c r="C108" s="64"/>
    </row>
    <row r="109" spans="1:3" x14ac:dyDescent="0.2">
      <c r="A109" s="4" t="str">
        <f>IF('girls meet'!A101="*",'girls meet'!C101,"")</f>
        <v/>
      </c>
      <c r="C109" s="64"/>
    </row>
    <row r="110" spans="1:3" x14ac:dyDescent="0.2">
      <c r="A110" s="4" t="str">
        <f>IF('girls meet'!A102="*",'girls meet'!C102,"")</f>
        <v/>
      </c>
      <c r="C110" s="64"/>
    </row>
    <row r="111" spans="1:3" x14ac:dyDescent="0.2">
      <c r="A111" s="4" t="str">
        <f>IF('girls meet'!A103="*",'girls meet'!C103,"")</f>
        <v/>
      </c>
      <c r="C111" s="64"/>
    </row>
    <row r="112" spans="1:3" x14ac:dyDescent="0.2">
      <c r="A112" s="4" t="str">
        <f>IF('girls meet'!A104="*",'girls meet'!C104,"")</f>
        <v/>
      </c>
      <c r="C112" s="64"/>
    </row>
    <row r="113" spans="1:3" x14ac:dyDescent="0.2">
      <c r="A113" s="4" t="str">
        <f>IF('girls meet'!A105="*",'girls meet'!C105,"")</f>
        <v/>
      </c>
      <c r="C113" s="64"/>
    </row>
    <row r="114" spans="1:3" x14ac:dyDescent="0.2">
      <c r="A114" s="4" t="str">
        <f>IF('girls meet'!A106="*",'girls meet'!C106,"")</f>
        <v/>
      </c>
      <c r="C114" s="64"/>
    </row>
    <row r="115" spans="1:3" x14ac:dyDescent="0.2">
      <c r="A115" s="4" t="str">
        <f>IF('girls meet'!A107="*",'girls meet'!C107,"")</f>
        <v/>
      </c>
      <c r="C115" s="64"/>
    </row>
    <row r="116" spans="1:3" x14ac:dyDescent="0.2">
      <c r="A116" s="4" t="str">
        <f>IF('girls meet'!A108="*",'girls meet'!C108,"")</f>
        <v/>
      </c>
      <c r="C116" s="64"/>
    </row>
    <row r="117" spans="1:3" x14ac:dyDescent="0.2">
      <c r="A117" s="4" t="str">
        <f>IF('girls meet'!A109="*",'girls meet'!C109,"")</f>
        <v/>
      </c>
      <c r="C117" s="64"/>
    </row>
    <row r="118" spans="1:3" x14ac:dyDescent="0.2">
      <c r="A118" s="4" t="str">
        <f>IF('girls meet'!A110="*",'girls meet'!C110,"")</f>
        <v/>
      </c>
      <c r="C118" s="64"/>
    </row>
    <row r="119" spans="1:3" x14ac:dyDescent="0.2">
      <c r="A119" s="4" t="str">
        <f>IF('girls meet'!A111="*",'girls meet'!C111,"")</f>
        <v/>
      </c>
      <c r="C119" s="64"/>
    </row>
    <row r="120" spans="1:3" x14ac:dyDescent="0.2">
      <c r="A120" s="4" t="str">
        <f>IF('girls meet'!A112="*",'girls meet'!C112,"")</f>
        <v/>
      </c>
      <c r="C120" s="64"/>
    </row>
    <row r="121" spans="1:3" x14ac:dyDescent="0.2">
      <c r="A121" s="4" t="str">
        <f>IF('girls meet'!A113="*",'girls meet'!C113,"")</f>
        <v>St. Paul</v>
      </c>
      <c r="C121" s="64"/>
    </row>
    <row r="122" spans="1:3" x14ac:dyDescent="0.2">
      <c r="A122" s="4" t="str">
        <f>IF('girls meet'!A114="*",'girls meet'!C114,"")</f>
        <v/>
      </c>
      <c r="C122" s="64"/>
    </row>
    <row r="123" spans="1:3" x14ac:dyDescent="0.2">
      <c r="A123" s="4" t="str">
        <f>IF('girls meet'!A115="*",'girls meet'!C115,"")</f>
        <v/>
      </c>
      <c r="C123" s="64"/>
    </row>
    <row r="124" spans="1:3" x14ac:dyDescent="0.2">
      <c r="A124" s="4" t="str">
        <f>IF('girls meet'!A116="*",'girls meet'!C116,"")</f>
        <v>Bell East</v>
      </c>
      <c r="C124" s="64"/>
    </row>
    <row r="125" spans="1:3" x14ac:dyDescent="0.2">
      <c r="A125" s="4" t="str">
        <f>IF('girls meet'!A117="*",'girls meet'!C117,"")</f>
        <v xml:space="preserve">Grand Island </v>
      </c>
      <c r="C125" s="64"/>
    </row>
    <row r="126" spans="1:3" x14ac:dyDescent="0.2">
      <c r="A126" s="4" t="str">
        <f>IF('girls meet'!A118="*",'girls meet'!C118,"")</f>
        <v>Lexington</v>
      </c>
      <c r="C126" s="64"/>
    </row>
    <row r="127" spans="1:3" x14ac:dyDescent="0.2">
      <c r="A127" s="4" t="str">
        <f>IF('girls meet'!A119="*",'girls meet'!C119,"")</f>
        <v>Papio</v>
      </c>
      <c r="C127" s="64"/>
    </row>
    <row r="128" spans="1:3" x14ac:dyDescent="0.2">
      <c r="A128" s="4" t="str">
        <f>IF('girls meet'!A120="*",'girls meet'!C120,"")</f>
        <v>Seward</v>
      </c>
      <c r="C128" s="64"/>
    </row>
    <row r="129" spans="1:3" x14ac:dyDescent="0.2">
      <c r="A129" s="4" t="str">
        <f>IF('girls meet'!A121="*",'girls meet'!C121,"")</f>
        <v>Bell East</v>
      </c>
      <c r="C129" s="64"/>
    </row>
    <row r="130" spans="1:3" x14ac:dyDescent="0.2">
      <c r="A130" s="4" t="str">
        <f>IF('girls meet'!A122="*",'girls meet'!C122,"")</f>
        <v>Columbus</v>
      </c>
      <c r="C130" s="64"/>
    </row>
    <row r="131" spans="1:3" x14ac:dyDescent="0.2">
      <c r="A131" s="4" t="str">
        <f>IF('girls meet'!A123="*",'girls meet'!C123,"")</f>
        <v/>
      </c>
      <c r="C131" s="64"/>
    </row>
    <row r="132" spans="1:3" x14ac:dyDescent="0.2">
      <c r="A132" s="4" t="str">
        <f>IF('girls meet'!A124="*",'girls meet'!C124,"")</f>
        <v xml:space="preserve">Grand Island </v>
      </c>
      <c r="C132" s="64"/>
    </row>
    <row r="133" spans="1:3" x14ac:dyDescent="0.2">
      <c r="A133" s="4" t="str">
        <f>IF('girls meet'!A125="*",'girls meet'!C125,"")</f>
        <v/>
      </c>
      <c r="C133" s="64"/>
    </row>
    <row r="134" spans="1:3" x14ac:dyDescent="0.2">
      <c r="A134" s="4" t="str">
        <f>IF('girls meet'!A126="*",'girls meet'!C126,"")</f>
        <v/>
      </c>
      <c r="C134" s="64"/>
    </row>
    <row r="135" spans="1:3" x14ac:dyDescent="0.2">
      <c r="A135" s="4" t="str">
        <f>IF('girls meet'!A127="*",'girls meet'!C127,"")</f>
        <v/>
      </c>
      <c r="C135" s="64"/>
    </row>
    <row r="136" spans="1:3" x14ac:dyDescent="0.2">
      <c r="A136" s="4" t="str">
        <f>IF('girls meet'!A128="*",'girls meet'!C128,"")</f>
        <v/>
      </c>
      <c r="C136" s="64"/>
    </row>
    <row r="137" spans="1:3" x14ac:dyDescent="0.2">
      <c r="A137" s="4" t="str">
        <f>IF('girls meet'!A129="*",'girls meet'!C129,"")</f>
        <v/>
      </c>
      <c r="C137" s="64"/>
    </row>
    <row r="138" spans="1:3" x14ac:dyDescent="0.2">
      <c r="A138" s="4" t="str">
        <f>IF('girls meet'!A130="*",'girls meet'!C130,"")</f>
        <v/>
      </c>
      <c r="C138" s="64"/>
    </row>
    <row r="139" spans="1:3" x14ac:dyDescent="0.2">
      <c r="A139" s="4" t="str">
        <f>IF('girls meet'!A131="*",'girls meet'!C131,"")</f>
        <v/>
      </c>
      <c r="C139" s="64"/>
    </row>
    <row r="140" spans="1:3" x14ac:dyDescent="0.2">
      <c r="A140" s="4" t="str">
        <f>IF('girls meet'!A132="*",'girls meet'!C132,"")</f>
        <v/>
      </c>
      <c r="C140" s="64"/>
    </row>
    <row r="141" spans="1:3" x14ac:dyDescent="0.2">
      <c r="A141" s="4" t="str">
        <f>IF('girls meet'!A133="*",'girls meet'!C133,"")</f>
        <v/>
      </c>
      <c r="C141" s="64"/>
    </row>
    <row r="142" spans="1:3" x14ac:dyDescent="0.2">
      <c r="A142" s="4" t="str">
        <f>IF('girls meet'!A134="*",'girls meet'!C134,"")</f>
        <v/>
      </c>
      <c r="C142" s="64"/>
    </row>
    <row r="143" spans="1:3" x14ac:dyDescent="0.2">
      <c r="A143" s="4" t="str">
        <f>IF('girls meet'!A135="*",'girls meet'!C135,"")</f>
        <v/>
      </c>
      <c r="C143" s="64"/>
    </row>
    <row r="144" spans="1:3" x14ac:dyDescent="0.2">
      <c r="A144" s="4" t="str">
        <f>IF('girls meet'!A136="*",'girls meet'!C136,"")</f>
        <v/>
      </c>
      <c r="C144" s="64"/>
    </row>
    <row r="145" spans="1:3" x14ac:dyDescent="0.2">
      <c r="A145" s="4" t="str">
        <f>IF('girls meet'!A137="*",'girls meet'!C137,"")</f>
        <v/>
      </c>
      <c r="C145" s="64"/>
    </row>
    <row r="146" spans="1:3" x14ac:dyDescent="0.2">
      <c r="A146" s="4" t="str">
        <f>IF('girls meet'!A138="*",'girls meet'!C138,"")</f>
        <v/>
      </c>
      <c r="C146" s="64"/>
    </row>
    <row r="147" spans="1:3" x14ac:dyDescent="0.2">
      <c r="A147" s="4" t="str">
        <f>IF('girls meet'!A139="*",'girls meet'!C139,"")</f>
        <v>Crete</v>
      </c>
      <c r="C147" s="64"/>
    </row>
    <row r="148" spans="1:3" x14ac:dyDescent="0.2">
      <c r="A148" s="4" t="str">
        <f>IF('girls meet'!A140="*",'girls meet'!C140,"")</f>
        <v/>
      </c>
      <c r="C148" s="64"/>
    </row>
    <row r="149" spans="1:3" x14ac:dyDescent="0.2">
      <c r="A149" s="4" t="str">
        <f>IF('girls meet'!A141="*",'girls meet'!C141,"")</f>
        <v>North Platte</v>
      </c>
      <c r="C149" s="64"/>
    </row>
    <row r="150" spans="1:3" x14ac:dyDescent="0.2">
      <c r="A150" s="4" t="str">
        <f>IF('girls meet'!A142="*",'girls meet'!C142,"")</f>
        <v>Elkhorn</v>
      </c>
      <c r="C150" s="64"/>
    </row>
    <row r="151" spans="1:3" x14ac:dyDescent="0.2">
      <c r="A151" s="4" t="str">
        <f>IF('girls meet'!A143="*",'girls meet'!C143,"")</f>
        <v>Columbus</v>
      </c>
      <c r="C151" s="64"/>
    </row>
    <row r="152" spans="1:3" x14ac:dyDescent="0.2">
      <c r="A152" s="4" t="str">
        <f>IF('girls meet'!A144="*",'girls meet'!C144,"")</f>
        <v/>
      </c>
      <c r="C152" s="64"/>
    </row>
    <row r="153" spans="1:3" x14ac:dyDescent="0.2">
      <c r="A153" s="4" t="str">
        <f>IF('girls meet'!A145="*",'girls meet'!C145,"")</f>
        <v/>
      </c>
      <c r="C153" s="64"/>
    </row>
    <row r="154" spans="1:3" x14ac:dyDescent="0.2">
      <c r="A154" s="4" t="str">
        <f>IF('girls meet'!A146="*",'girls meet'!C146,"")</f>
        <v/>
      </c>
      <c r="C154" s="64"/>
    </row>
    <row r="155" spans="1:3" x14ac:dyDescent="0.2">
      <c r="A155" s="4" t="str">
        <f>IF('girls meet'!A147="*",'girls meet'!C147,"")</f>
        <v/>
      </c>
      <c r="C155" s="64"/>
    </row>
    <row r="156" spans="1:3" x14ac:dyDescent="0.2">
      <c r="A156" s="4" t="str">
        <f>IF('girls meet'!A148="*",'girls meet'!C148,"")</f>
        <v/>
      </c>
      <c r="C156" s="64"/>
    </row>
    <row r="157" spans="1:3" x14ac:dyDescent="0.2">
      <c r="A157" s="4" t="str">
        <f>IF('girls meet'!A149="*",'girls meet'!C149,"")</f>
        <v/>
      </c>
      <c r="C157" s="64"/>
    </row>
    <row r="158" spans="1:3" x14ac:dyDescent="0.2">
      <c r="A158" s="4" t="str">
        <f>IF('girls meet'!A150="*",'girls meet'!C150,"")</f>
        <v/>
      </c>
      <c r="C158" s="64"/>
    </row>
    <row r="159" spans="1:3" x14ac:dyDescent="0.2">
      <c r="A159" s="4" t="str">
        <f>IF('girls meet'!A151="*",'girls meet'!C151,"")</f>
        <v/>
      </c>
      <c r="C159" s="64"/>
    </row>
    <row r="160" spans="1:3" x14ac:dyDescent="0.2">
      <c r="A160" s="4" t="str">
        <f>IF('girls meet'!A152="*",'girls meet'!C152,"")</f>
        <v/>
      </c>
      <c r="C160" s="64"/>
    </row>
    <row r="161" spans="1:3" x14ac:dyDescent="0.2">
      <c r="A161" s="4" t="str">
        <f>IF('girls meet'!A153="*",'girls meet'!C153,"")</f>
        <v/>
      </c>
      <c r="C161" s="64"/>
    </row>
    <row r="162" spans="1:3" x14ac:dyDescent="0.2">
      <c r="A162" s="4" t="str">
        <f>IF('girls meet'!A154="*",'girls meet'!C154,"")</f>
        <v/>
      </c>
      <c r="C162" s="64"/>
    </row>
    <row r="163" spans="1:3" x14ac:dyDescent="0.2">
      <c r="A163" s="4" t="str">
        <f>IF('girls meet'!A155="*",'girls meet'!C155,"")</f>
        <v/>
      </c>
      <c r="C163" s="64"/>
    </row>
    <row r="164" spans="1:3" x14ac:dyDescent="0.2">
      <c r="A164" s="4" t="str">
        <f>IF('girls meet'!A156="*",'girls meet'!C156,"")</f>
        <v/>
      </c>
      <c r="C164" s="64"/>
    </row>
    <row r="165" spans="1:3" x14ac:dyDescent="0.2">
      <c r="A165" s="4" t="str">
        <f>IF('girls meet'!A157="*",'girls meet'!C157,"")</f>
        <v/>
      </c>
      <c r="C165" s="64"/>
    </row>
    <row r="166" spans="1:3" x14ac:dyDescent="0.2">
      <c r="A166" s="4" t="str">
        <f>IF('girls meet'!A158="*",'girls meet'!C158,"")</f>
        <v/>
      </c>
      <c r="C166" s="64"/>
    </row>
    <row r="167" spans="1:3" x14ac:dyDescent="0.2">
      <c r="A167" s="4" t="str">
        <f>IF('girls meet'!A159="*",'girls meet'!C159,"")</f>
        <v xml:space="preserve">Grand Island </v>
      </c>
      <c r="C167" s="64"/>
    </row>
    <row r="168" spans="1:3" x14ac:dyDescent="0.2">
      <c r="A168" s="4" t="str">
        <f>IF('girls meet'!A160="*",'girls meet'!C160,"")</f>
        <v>Benson</v>
      </c>
      <c r="C168" s="64"/>
    </row>
    <row r="169" spans="1:3" x14ac:dyDescent="0.2">
      <c r="A169" s="4" t="str">
        <f>IF('girls meet'!A161="*",'girls meet'!C161,"")</f>
        <v>Lexington</v>
      </c>
      <c r="C169" s="64"/>
    </row>
    <row r="170" spans="1:3" x14ac:dyDescent="0.2">
      <c r="A170" s="4" t="str">
        <f>IF('girls meet'!A162="*",'girls meet'!C162,"")</f>
        <v>Elkhorn</v>
      </c>
      <c r="C170" s="64"/>
    </row>
    <row r="171" spans="1:3" x14ac:dyDescent="0.2">
      <c r="A171" s="4" t="str">
        <f>IF('girls meet'!A163="*",'girls meet'!C163,"")</f>
        <v>Z-other</v>
      </c>
      <c r="C171" s="64"/>
    </row>
    <row r="172" spans="1:3" x14ac:dyDescent="0.2">
      <c r="A172" s="4" t="str">
        <f>IF('girls meet'!A164="*",'girls meet'!C164,"")</f>
        <v/>
      </c>
      <c r="C172" s="64"/>
    </row>
    <row r="173" spans="1:3" x14ac:dyDescent="0.2">
      <c r="A173" s="4" t="str">
        <f>IF('girls meet'!A165="*",'girls meet'!C165,"")</f>
        <v>Bell East</v>
      </c>
      <c r="C173" s="64"/>
    </row>
    <row r="174" spans="1:3" x14ac:dyDescent="0.2">
      <c r="A174" s="4" t="str">
        <f>IF('girls meet'!A166="*",'girls meet'!C166,"")</f>
        <v>Papio</v>
      </c>
      <c r="C174" s="64"/>
    </row>
    <row r="175" spans="1:3" x14ac:dyDescent="0.2">
      <c r="A175" s="4" t="str">
        <f>IF('girls meet'!A167="*",'girls meet'!C167,"")</f>
        <v/>
      </c>
      <c r="C175" s="64"/>
    </row>
    <row r="176" spans="1:3" x14ac:dyDescent="0.2">
      <c r="A176" s="4" t="str">
        <f>IF('girls meet'!A168="*",'girls meet'!C168,"")</f>
        <v/>
      </c>
      <c r="C176" s="64"/>
    </row>
    <row r="177" spans="1:3" x14ac:dyDescent="0.2">
      <c r="A177" s="4" t="str">
        <f>IF('girls meet'!A169="*",'girls meet'!C169,"")</f>
        <v/>
      </c>
      <c r="C177" s="64"/>
    </row>
    <row r="178" spans="1:3" x14ac:dyDescent="0.2">
      <c r="A178" s="4" t="str">
        <f>IF('girls meet'!A170="*",'girls meet'!C170,"")</f>
        <v/>
      </c>
      <c r="C178" s="64"/>
    </row>
    <row r="179" spans="1:3" x14ac:dyDescent="0.2">
      <c r="A179" s="4" t="str">
        <f>IF('girls meet'!A171="*",'girls meet'!C171,"")</f>
        <v/>
      </c>
      <c r="C179" s="64"/>
    </row>
    <row r="180" spans="1:3" x14ac:dyDescent="0.2">
      <c r="A180" s="4" t="str">
        <f>IF('girls meet'!A172="*",'girls meet'!C172,"")</f>
        <v/>
      </c>
      <c r="C180" s="64"/>
    </row>
    <row r="181" spans="1:3" x14ac:dyDescent="0.2">
      <c r="A181" s="4" t="str">
        <f>IF('girls meet'!A173="*",'girls meet'!C173,"")</f>
        <v/>
      </c>
      <c r="C181" s="64"/>
    </row>
    <row r="182" spans="1:3" x14ac:dyDescent="0.2">
      <c r="A182" s="4" t="str">
        <f>IF('girls meet'!A174="*",'girls meet'!C174,"")</f>
        <v/>
      </c>
      <c r="C182" s="64"/>
    </row>
    <row r="183" spans="1:3" x14ac:dyDescent="0.2">
      <c r="A183" s="4" t="str">
        <f>IF('girls meet'!A175="*",'girls meet'!C175,"")</f>
        <v/>
      </c>
      <c r="C183" s="64"/>
    </row>
    <row r="184" spans="1:3" x14ac:dyDescent="0.2">
      <c r="A184" s="4" t="str">
        <f>IF('girls meet'!A176="*",'girls meet'!C176,"")</f>
        <v/>
      </c>
      <c r="C184" s="64"/>
    </row>
    <row r="185" spans="1:3" x14ac:dyDescent="0.2">
      <c r="A185" s="4" t="str">
        <f>IF('girls meet'!A177="*",'girls meet'!C177,"")</f>
        <v/>
      </c>
      <c r="C185" s="64"/>
    </row>
    <row r="186" spans="1:3" x14ac:dyDescent="0.2">
      <c r="A186" s="4" t="str">
        <f>IF('girls meet'!A178="*",'girls meet'!C178,"")</f>
        <v/>
      </c>
      <c r="C186" s="64"/>
    </row>
    <row r="187" spans="1:3" x14ac:dyDescent="0.2">
      <c r="A187" s="4" t="str">
        <f>IF('girls meet'!A179="*",'girls meet'!C179,"")</f>
        <v/>
      </c>
      <c r="C187" s="64"/>
    </row>
    <row r="188" spans="1:3" x14ac:dyDescent="0.2">
      <c r="A188" s="4" t="str">
        <f>IF('girls meet'!A180="*",'girls meet'!C180,"")</f>
        <v>Papio</v>
      </c>
      <c r="C188" s="64"/>
    </row>
    <row r="189" spans="1:3" x14ac:dyDescent="0.2">
      <c r="A189" s="4" t="str">
        <f>IF('girls meet'!A181="*",'girls meet'!C181,"")</f>
        <v>McCook</v>
      </c>
      <c r="C189" s="64"/>
    </row>
    <row r="190" spans="1:3" x14ac:dyDescent="0.2">
      <c r="A190" s="4" t="str">
        <f>IF('girls meet'!A182="*",'girls meet'!C182,"")</f>
        <v>Lexington</v>
      </c>
      <c r="C190" s="64"/>
    </row>
    <row r="191" spans="1:3" x14ac:dyDescent="0.2">
      <c r="A191" s="4" t="str">
        <f>IF('girls meet'!A183="*",'girls meet'!C183,"")</f>
        <v>North Platte</v>
      </c>
      <c r="C191" s="64"/>
    </row>
    <row r="192" spans="1:3" x14ac:dyDescent="0.2">
      <c r="A192" s="4" t="str">
        <f>IF('girls meet'!A184="*",'girls meet'!C184,"")</f>
        <v>Columbus</v>
      </c>
      <c r="C192" s="64"/>
    </row>
    <row r="193" spans="1:3" x14ac:dyDescent="0.2">
      <c r="A193" s="4" t="str">
        <f>IF('girls meet'!A185="*",'girls meet'!C185,"")</f>
        <v/>
      </c>
      <c r="C193" s="64"/>
    </row>
    <row r="194" spans="1:3" x14ac:dyDescent="0.2">
      <c r="A194" s="4" t="str">
        <f>IF('girls meet'!A186="*",'girls meet'!C186,"")</f>
        <v/>
      </c>
      <c r="C194" s="64"/>
    </row>
    <row r="195" spans="1:3" x14ac:dyDescent="0.2">
      <c r="A195" s="4" t="str">
        <f>IF('girls meet'!A187="*",'girls meet'!C187,"")</f>
        <v/>
      </c>
      <c r="C195" s="64"/>
    </row>
    <row r="196" spans="1:3" x14ac:dyDescent="0.2">
      <c r="A196" s="4" t="str">
        <f>IF('girls meet'!A188="*",'girls meet'!C188,"")</f>
        <v/>
      </c>
      <c r="C196" s="64"/>
    </row>
    <row r="197" spans="1:3" x14ac:dyDescent="0.2">
      <c r="A197" s="4" t="str">
        <f>IF('girls meet'!A189="*",'girls meet'!C189,"")</f>
        <v/>
      </c>
      <c r="C197" s="64"/>
    </row>
    <row r="198" spans="1:3" x14ac:dyDescent="0.2">
      <c r="A198" s="4" t="str">
        <f>IF('girls meet'!A190="*",'girls meet'!C190,"")</f>
        <v/>
      </c>
      <c r="C198" s="64"/>
    </row>
    <row r="199" spans="1:3" x14ac:dyDescent="0.2">
      <c r="A199" s="4" t="str">
        <f>IF('girls meet'!A191="*",'girls meet'!C191,"")</f>
        <v/>
      </c>
      <c r="C199" s="64"/>
    </row>
    <row r="200" spans="1:3" x14ac:dyDescent="0.2">
      <c r="A200" s="4" t="str">
        <f>IF('girls meet'!A192="*",'girls meet'!C192,"")</f>
        <v/>
      </c>
      <c r="C200" s="64"/>
    </row>
    <row r="201" spans="1:3" x14ac:dyDescent="0.2">
      <c r="A201" s="4" t="str">
        <f>IF('girls meet'!A193="*",'girls meet'!C193,"")</f>
        <v/>
      </c>
      <c r="C201" s="64"/>
    </row>
    <row r="202" spans="1:3" x14ac:dyDescent="0.2">
      <c r="A202" s="4" t="str">
        <f>IF('girls meet'!A194="*",'girls meet'!C194,"")</f>
        <v/>
      </c>
      <c r="C202" s="64"/>
    </row>
    <row r="203" spans="1:3" x14ac:dyDescent="0.2">
      <c r="A203" s="4" t="str">
        <f>IF('girls meet'!A195="*",'girls meet'!C195,"")</f>
        <v/>
      </c>
      <c r="C203" s="64"/>
    </row>
    <row r="204" spans="1:3" x14ac:dyDescent="0.2">
      <c r="A204" s="4" t="str">
        <f>IF('girls meet'!A196="*",'girls meet'!C196,"")</f>
        <v/>
      </c>
      <c r="C204" s="64"/>
    </row>
    <row r="205" spans="1:3" x14ac:dyDescent="0.2">
      <c r="A205" s="4" t="str">
        <f>IF('girls meet'!A197="*",'girls meet'!C197,"")</f>
        <v/>
      </c>
      <c r="C205" s="64"/>
    </row>
    <row r="206" spans="1:3" x14ac:dyDescent="0.2">
      <c r="A206" s="4" t="str">
        <f>IF('girls meet'!A198="*",'girls meet'!C198,"")</f>
        <v/>
      </c>
      <c r="C206" s="64"/>
    </row>
    <row r="207" spans="1:3" x14ac:dyDescent="0.2">
      <c r="A207" s="4" t="str">
        <f>IF('girls meet'!A199="*",'girls meet'!C199,"")</f>
        <v/>
      </c>
      <c r="C207" s="64"/>
    </row>
    <row r="208" spans="1:3" x14ac:dyDescent="0.2">
      <c r="A208" s="4" t="str">
        <f>IF('girls meet'!A200="*",'girls meet'!C200,"")</f>
        <v/>
      </c>
      <c r="C208" s="64"/>
    </row>
    <row r="209" spans="1:3" x14ac:dyDescent="0.2">
      <c r="A209" s="4" t="str">
        <f>IF('girls meet'!A201="*",'girls meet'!C201,"")</f>
        <v/>
      </c>
      <c r="C209" s="64"/>
    </row>
    <row r="210" spans="1:3" x14ac:dyDescent="0.2">
      <c r="A210" s="4" t="str">
        <f>IF('girls meet'!A202="*",'girls meet'!C202,"")</f>
        <v>Papio</v>
      </c>
      <c r="C210" s="64"/>
    </row>
    <row r="211" spans="1:3" x14ac:dyDescent="0.2">
      <c r="A211" s="4" t="str">
        <f>IF('girls meet'!A203="*",'girls meet'!C203,"")</f>
        <v/>
      </c>
      <c r="C211" s="64"/>
    </row>
    <row r="212" spans="1:3" x14ac:dyDescent="0.2">
      <c r="A212" s="4" t="str">
        <f>IF('girls meet'!A204="*",'girls meet'!C204,"")</f>
        <v xml:space="preserve">Grand Island </v>
      </c>
      <c r="C212" s="64"/>
    </row>
    <row r="213" spans="1:3" x14ac:dyDescent="0.2">
      <c r="A213" s="4" t="str">
        <f>IF('girls meet'!A205="*",'girls meet'!C205,"")</f>
        <v>McCook</v>
      </c>
      <c r="C213" s="64"/>
    </row>
    <row r="214" spans="1:3" x14ac:dyDescent="0.2">
      <c r="A214" s="4" t="str">
        <f>IF('girls meet'!A206="*",'girls meet'!C206,"")</f>
        <v>Lexington</v>
      </c>
      <c r="C214" s="64"/>
    </row>
    <row r="215" spans="1:3" x14ac:dyDescent="0.2">
      <c r="A215" s="4" t="str">
        <f>IF('girls meet'!A207="*",'girls meet'!C207,"")</f>
        <v>Columbus</v>
      </c>
      <c r="C215" s="64"/>
    </row>
    <row r="216" spans="1:3" x14ac:dyDescent="0.2">
      <c r="A216" s="4" t="str">
        <f>IF('girls meet'!A208="*",'girls meet'!C208,"")</f>
        <v>Lexington</v>
      </c>
      <c r="C216" s="64"/>
    </row>
    <row r="217" spans="1:3" x14ac:dyDescent="0.2">
      <c r="A217" s="4" t="str">
        <f>IF('girls meet'!A209="*",'girls meet'!C209,"")</f>
        <v/>
      </c>
      <c r="C217" s="64"/>
    </row>
    <row r="218" spans="1:3" x14ac:dyDescent="0.2">
      <c r="A218" s="4" t="str">
        <f>IF('girls meet'!A210="*",'girls meet'!C210,"")</f>
        <v/>
      </c>
      <c r="C218" s="64"/>
    </row>
    <row r="219" spans="1:3" x14ac:dyDescent="0.2">
      <c r="A219" s="4" t="str">
        <f>IF('girls meet'!A211="*",'girls meet'!C211,"")</f>
        <v/>
      </c>
      <c r="C219" s="64"/>
    </row>
    <row r="220" spans="1:3" x14ac:dyDescent="0.2">
      <c r="A220" s="4" t="str">
        <f>IF('girls meet'!A212="*",'girls meet'!C212,"")</f>
        <v/>
      </c>
      <c r="C220" s="64"/>
    </row>
    <row r="221" spans="1:3" x14ac:dyDescent="0.2">
      <c r="A221" s="4" t="str">
        <f>IF('girls meet'!A213="*",'girls meet'!C213,"")</f>
        <v/>
      </c>
      <c r="C221" s="64"/>
    </row>
    <row r="222" spans="1:3" x14ac:dyDescent="0.2">
      <c r="A222" s="4" t="str">
        <f>IF('girls meet'!A214="*",'girls meet'!C214,"")</f>
        <v/>
      </c>
      <c r="C222" s="64"/>
    </row>
    <row r="223" spans="1:3" x14ac:dyDescent="0.2">
      <c r="A223" s="4" t="str">
        <f>IF('girls meet'!A215="*",'girls meet'!C215,"")</f>
        <v/>
      </c>
      <c r="C223" s="64"/>
    </row>
    <row r="224" spans="1:3" x14ac:dyDescent="0.2">
      <c r="A224" s="4" t="str">
        <f>IF('girls meet'!A216="*",'girls meet'!C216,"")</f>
        <v/>
      </c>
      <c r="C224" s="64"/>
    </row>
    <row r="225" spans="1:3" x14ac:dyDescent="0.2">
      <c r="A225" s="4" t="str">
        <f>IF('girls meet'!A217="*",'girls meet'!C217,"")</f>
        <v/>
      </c>
      <c r="C225" s="64"/>
    </row>
    <row r="226" spans="1:3" x14ac:dyDescent="0.2">
      <c r="A226" s="4" t="str">
        <f>IF('girls meet'!A218="*",'girls meet'!C218,"")</f>
        <v/>
      </c>
      <c r="C226" s="64"/>
    </row>
    <row r="227" spans="1:3" x14ac:dyDescent="0.2">
      <c r="A227" s="4" t="str">
        <f>IF('girls meet'!A219="*",'girls meet'!C219,"")</f>
        <v/>
      </c>
      <c r="C227" s="64"/>
    </row>
    <row r="228" spans="1:3" x14ac:dyDescent="0.2">
      <c r="A228" s="4" t="str">
        <f>IF('girls meet'!A220="*",'girls meet'!C220,"")</f>
        <v/>
      </c>
      <c r="C228" s="64"/>
    </row>
    <row r="229" spans="1:3" x14ac:dyDescent="0.2">
      <c r="A229" s="4" t="str">
        <f>IF('girls meet'!A221="*",'girls meet'!C221,"")</f>
        <v/>
      </c>
      <c r="C229" s="64"/>
    </row>
    <row r="230" spans="1:3" x14ac:dyDescent="0.2">
      <c r="A230" s="4" t="str">
        <f>IF('girls meet'!A222="*",'girls meet'!C222,"")</f>
        <v/>
      </c>
      <c r="C230" s="64"/>
    </row>
    <row r="231" spans="1:3" x14ac:dyDescent="0.2">
      <c r="A231" s="4" t="str">
        <f>IF('girls meet'!A223="*",'girls meet'!C223,"")</f>
        <v/>
      </c>
      <c r="C231" s="64"/>
    </row>
    <row r="232" spans="1:3" x14ac:dyDescent="0.2">
      <c r="A232" s="4" t="str">
        <f>IF('girls meet'!A224="*",'girls meet'!C224,"")</f>
        <v/>
      </c>
      <c r="C232" s="64"/>
    </row>
    <row r="233" spans="1:3" x14ac:dyDescent="0.2">
      <c r="A233" s="4" t="str">
        <f>IF('girls meet'!A225="*",'girls meet'!C225,"")</f>
        <v/>
      </c>
      <c r="C233" s="64"/>
    </row>
    <row r="234" spans="1:3" x14ac:dyDescent="0.2">
      <c r="A234" s="4" t="str">
        <f>IF('girls meet'!A226="*",'girls meet'!C226,"")</f>
        <v/>
      </c>
      <c r="C234" s="64"/>
    </row>
    <row r="235" spans="1:3" x14ac:dyDescent="0.2">
      <c r="A235" s="4" t="str">
        <f>IF('girls meet'!A227="*",'girls meet'!C227,"")</f>
        <v/>
      </c>
      <c r="C235" s="64"/>
    </row>
  </sheetData>
  <sortState xmlns:xlrd2="http://schemas.microsoft.com/office/spreadsheetml/2017/richdata2" ref="A1:C16">
    <sortCondition ref="A1:A16"/>
  </sortState>
  <pageMargins left="0.75" right="0.75" top="1" bottom="1" header="0.5" footer="0.5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15"/>
  <sheetViews>
    <sheetView topLeftCell="A79" workbookViewId="0">
      <selection activeCell="I94" sqref="I94:L98"/>
    </sheetView>
  </sheetViews>
  <sheetFormatPr defaultColWidth="8.85546875" defaultRowHeight="12.75" x14ac:dyDescent="0.2"/>
  <cols>
    <col min="1" max="1" width="18.85546875" customWidth="1"/>
    <col min="2" max="2" width="16.42578125" style="2" customWidth="1"/>
    <col min="3" max="3" width="6" bestFit="1" customWidth="1"/>
    <col min="4" max="4" width="5.85546875" bestFit="1" customWidth="1"/>
    <col min="5" max="5" width="6.28515625" bestFit="1" customWidth="1"/>
    <col min="6" max="6" width="5.28515625" bestFit="1" customWidth="1"/>
    <col min="7" max="7" width="8.7109375" customWidth="1"/>
    <col min="8" max="8" width="4.42578125" customWidth="1"/>
    <col min="9" max="9" width="5.28515625" customWidth="1"/>
    <col min="10" max="10" width="19.42578125" style="2" customWidth="1"/>
    <col min="11" max="11" width="16.42578125" customWidth="1"/>
    <col min="12" max="12" width="5" bestFit="1" customWidth="1"/>
  </cols>
  <sheetData>
    <row r="1" spans="1:12" x14ac:dyDescent="0.2">
      <c r="A1">
        <v>148</v>
      </c>
      <c r="B1" s="2" t="s">
        <v>9</v>
      </c>
      <c r="C1" t="s">
        <v>14</v>
      </c>
      <c r="D1" t="s">
        <v>16</v>
      </c>
      <c r="E1" t="s">
        <v>15</v>
      </c>
      <c r="F1" t="s">
        <v>17</v>
      </c>
      <c r="G1" t="s">
        <v>18</v>
      </c>
      <c r="J1" s="2">
        <f>A1</f>
        <v>148</v>
      </c>
    </row>
    <row r="2" spans="1:12" x14ac:dyDescent="0.2">
      <c r="A2" t="s">
        <v>212</v>
      </c>
      <c r="B2" s="2" t="s">
        <v>211</v>
      </c>
      <c r="C2">
        <v>145.9</v>
      </c>
      <c r="D2">
        <v>325</v>
      </c>
      <c r="E2">
        <v>215</v>
      </c>
      <c r="F2">
        <v>435</v>
      </c>
      <c r="G2">
        <v>975</v>
      </c>
      <c r="I2">
        <v>5</v>
      </c>
      <c r="J2" s="2" t="str">
        <f t="shared" ref="J2:J6" si="0">A2</f>
        <v>Aldrych Munoz</v>
      </c>
      <c r="K2" t="str">
        <f t="shared" ref="K2:K6" si="1">B2</f>
        <v xml:space="preserve">Columbus </v>
      </c>
    </row>
    <row r="3" spans="1:12" x14ac:dyDescent="0.2">
      <c r="A3" t="s">
        <v>81</v>
      </c>
      <c r="B3" s="2" t="s">
        <v>106</v>
      </c>
      <c r="C3" s="78">
        <v>146</v>
      </c>
      <c r="D3">
        <v>365</v>
      </c>
      <c r="E3">
        <v>190</v>
      </c>
      <c r="F3">
        <v>425</v>
      </c>
      <c r="G3">
        <v>980</v>
      </c>
      <c r="I3">
        <v>4</v>
      </c>
      <c r="J3" s="2" t="str">
        <f t="shared" si="0"/>
        <v>Jacob Paronable</v>
      </c>
      <c r="K3" t="str">
        <f t="shared" si="1"/>
        <v>Prep</v>
      </c>
    </row>
    <row r="4" spans="1:12" x14ac:dyDescent="0.2">
      <c r="A4" t="s">
        <v>123</v>
      </c>
      <c r="B4" s="2" t="s">
        <v>42</v>
      </c>
      <c r="C4">
        <v>146.19999999999999</v>
      </c>
      <c r="D4">
        <v>365</v>
      </c>
      <c r="E4">
        <v>285</v>
      </c>
      <c r="F4">
        <v>405</v>
      </c>
      <c r="G4">
        <v>1055</v>
      </c>
      <c r="I4">
        <v>3</v>
      </c>
      <c r="J4" s="2" t="str">
        <f t="shared" si="0"/>
        <v>Strong Man</v>
      </c>
      <c r="K4" t="str">
        <f t="shared" si="1"/>
        <v>Benson</v>
      </c>
    </row>
    <row r="5" spans="1:12" x14ac:dyDescent="0.2">
      <c r="A5" t="s">
        <v>124</v>
      </c>
      <c r="B5" s="2" t="s">
        <v>106</v>
      </c>
      <c r="C5">
        <v>148.30000000000001</v>
      </c>
      <c r="D5">
        <v>385</v>
      </c>
      <c r="E5">
        <v>220</v>
      </c>
      <c r="F5">
        <v>455</v>
      </c>
      <c r="G5">
        <v>1060</v>
      </c>
      <c r="I5">
        <v>2</v>
      </c>
      <c r="J5" s="2" t="str">
        <f t="shared" si="0"/>
        <v>Emiliano Mancilla</v>
      </c>
      <c r="K5" t="str">
        <f t="shared" si="1"/>
        <v>Prep</v>
      </c>
    </row>
    <row r="6" spans="1:12" x14ac:dyDescent="0.2">
      <c r="A6" t="s">
        <v>121</v>
      </c>
      <c r="B6" s="2" t="s">
        <v>42</v>
      </c>
      <c r="C6">
        <v>143.5</v>
      </c>
      <c r="D6">
        <v>465</v>
      </c>
      <c r="E6">
        <v>285</v>
      </c>
      <c r="F6">
        <v>500</v>
      </c>
      <c r="G6">
        <v>1250</v>
      </c>
      <c r="I6">
        <v>1</v>
      </c>
      <c r="J6" s="2" t="str">
        <f t="shared" si="0"/>
        <v>Sai Sai Thu</v>
      </c>
      <c r="K6" t="str">
        <f t="shared" si="1"/>
        <v>Benson</v>
      </c>
      <c r="L6">
        <f>G6</f>
        <v>1250</v>
      </c>
    </row>
    <row r="7" spans="1:12" x14ac:dyDescent="0.2">
      <c r="A7" t="s">
        <v>126</v>
      </c>
      <c r="B7" s="2" t="s">
        <v>109</v>
      </c>
      <c r="C7" s="78">
        <v>146.6</v>
      </c>
      <c r="D7">
        <v>340</v>
      </c>
      <c r="E7">
        <v>185</v>
      </c>
      <c r="F7">
        <v>425</v>
      </c>
      <c r="G7">
        <v>950</v>
      </c>
    </row>
    <row r="8" spans="1:12" x14ac:dyDescent="0.2">
      <c r="A8" t="s">
        <v>343</v>
      </c>
      <c r="B8" s="2" t="s">
        <v>101</v>
      </c>
      <c r="C8" s="78">
        <v>146.1</v>
      </c>
      <c r="D8">
        <v>325</v>
      </c>
      <c r="E8">
        <v>240</v>
      </c>
      <c r="F8">
        <v>375</v>
      </c>
      <c r="G8">
        <v>940</v>
      </c>
    </row>
    <row r="9" spans="1:12" x14ac:dyDescent="0.2">
      <c r="A9" t="s">
        <v>261</v>
      </c>
      <c r="B9" s="2" t="s">
        <v>262</v>
      </c>
      <c r="C9">
        <v>146.30000000000001</v>
      </c>
      <c r="D9">
        <v>305</v>
      </c>
      <c r="E9">
        <v>215</v>
      </c>
      <c r="F9">
        <v>405</v>
      </c>
      <c r="G9">
        <v>925</v>
      </c>
    </row>
    <row r="10" spans="1:12" x14ac:dyDescent="0.2">
      <c r="A10" t="s">
        <v>278</v>
      </c>
      <c r="B10" s="2" t="s">
        <v>279</v>
      </c>
      <c r="C10">
        <v>148.5</v>
      </c>
      <c r="D10">
        <v>260</v>
      </c>
      <c r="E10">
        <v>210</v>
      </c>
      <c r="F10">
        <v>430</v>
      </c>
      <c r="G10">
        <v>900</v>
      </c>
    </row>
    <row r="11" spans="1:12" x14ac:dyDescent="0.2">
      <c r="A11" t="s">
        <v>245</v>
      </c>
      <c r="B11" s="2" t="s">
        <v>45</v>
      </c>
      <c r="C11">
        <v>144.30000000000001</v>
      </c>
      <c r="D11">
        <v>325</v>
      </c>
      <c r="E11">
        <v>190</v>
      </c>
      <c r="F11">
        <v>380</v>
      </c>
      <c r="G11">
        <v>895</v>
      </c>
    </row>
    <row r="12" spans="1:12" x14ac:dyDescent="0.2">
      <c r="A12" t="s">
        <v>238</v>
      </c>
      <c r="B12" s="2" t="s">
        <v>58</v>
      </c>
      <c r="C12">
        <v>134.69999999999999</v>
      </c>
      <c r="D12">
        <v>275</v>
      </c>
      <c r="E12">
        <v>175</v>
      </c>
      <c r="F12">
        <v>425</v>
      </c>
      <c r="G12">
        <v>875</v>
      </c>
    </row>
    <row r="13" spans="1:12" x14ac:dyDescent="0.2">
      <c r="A13" t="s">
        <v>244</v>
      </c>
      <c r="B13" s="2" t="s">
        <v>45</v>
      </c>
      <c r="C13">
        <v>145.19999999999999</v>
      </c>
      <c r="D13">
        <v>315</v>
      </c>
      <c r="E13">
        <v>190</v>
      </c>
      <c r="F13">
        <v>365</v>
      </c>
      <c r="G13">
        <v>870</v>
      </c>
    </row>
    <row r="14" spans="1:12" x14ac:dyDescent="0.2">
      <c r="A14" t="s">
        <v>280</v>
      </c>
      <c r="B14" s="2" t="s">
        <v>279</v>
      </c>
      <c r="C14">
        <v>145.4</v>
      </c>
      <c r="D14">
        <v>285</v>
      </c>
      <c r="E14">
        <v>185</v>
      </c>
      <c r="F14">
        <v>335</v>
      </c>
      <c r="G14">
        <v>805</v>
      </c>
    </row>
    <row r="15" spans="1:12" x14ac:dyDescent="0.2">
      <c r="A15" t="s">
        <v>274</v>
      </c>
      <c r="B15" s="2" t="s">
        <v>106</v>
      </c>
      <c r="C15">
        <v>147</v>
      </c>
      <c r="D15">
        <v>335</v>
      </c>
      <c r="E15">
        <v>155</v>
      </c>
      <c r="F15">
        <v>285</v>
      </c>
      <c r="G15">
        <v>775</v>
      </c>
    </row>
    <row r="16" spans="1:12" x14ac:dyDescent="0.2">
      <c r="A16" t="s">
        <v>125</v>
      </c>
      <c r="B16" s="2" t="s">
        <v>58</v>
      </c>
      <c r="C16">
        <v>143</v>
      </c>
      <c r="D16">
        <v>275</v>
      </c>
      <c r="E16">
        <v>145</v>
      </c>
      <c r="F16">
        <v>335</v>
      </c>
      <c r="G16">
        <v>755</v>
      </c>
    </row>
    <row r="17" spans="1:12" x14ac:dyDescent="0.2">
      <c r="A17" t="s">
        <v>100</v>
      </c>
      <c r="B17" s="2" t="s">
        <v>106</v>
      </c>
      <c r="C17">
        <v>147.9</v>
      </c>
      <c r="D17">
        <v>290</v>
      </c>
      <c r="E17">
        <v>175</v>
      </c>
      <c r="F17">
        <v>290</v>
      </c>
      <c r="G17">
        <v>755</v>
      </c>
    </row>
    <row r="18" spans="1:12" x14ac:dyDescent="0.2">
      <c r="A18" t="s">
        <v>210</v>
      </c>
      <c r="B18" s="2" t="s">
        <v>211</v>
      </c>
      <c r="C18">
        <v>142.30000000000001</v>
      </c>
      <c r="D18">
        <v>250</v>
      </c>
      <c r="E18">
        <v>175</v>
      </c>
      <c r="F18">
        <v>285</v>
      </c>
      <c r="G18">
        <v>710</v>
      </c>
    </row>
    <row r="19" spans="1:12" x14ac:dyDescent="0.2">
      <c r="A19" t="s">
        <v>118</v>
      </c>
      <c r="B19" s="2" t="s">
        <v>106</v>
      </c>
      <c r="C19">
        <v>145.1</v>
      </c>
      <c r="D19">
        <v>195</v>
      </c>
      <c r="E19">
        <v>125</v>
      </c>
      <c r="F19">
        <v>245</v>
      </c>
      <c r="G19">
        <v>565</v>
      </c>
    </row>
    <row r="26" spans="1:12" x14ac:dyDescent="0.2">
      <c r="A26">
        <v>165</v>
      </c>
      <c r="B26" s="66" t="s">
        <v>9</v>
      </c>
      <c r="C26" t="s">
        <v>14</v>
      </c>
      <c r="D26" t="s">
        <v>16</v>
      </c>
      <c r="E26" t="s">
        <v>15</v>
      </c>
      <c r="F26" t="s">
        <v>17</v>
      </c>
      <c r="G26" t="s">
        <v>18</v>
      </c>
      <c r="J26" s="2">
        <f>A26</f>
        <v>165</v>
      </c>
    </row>
    <row r="27" spans="1:12" x14ac:dyDescent="0.2">
      <c r="A27" t="s">
        <v>134</v>
      </c>
      <c r="B27" s="2" t="s">
        <v>110</v>
      </c>
      <c r="C27">
        <v>162.80000000000001</v>
      </c>
      <c r="D27">
        <v>450</v>
      </c>
      <c r="E27">
        <v>255</v>
      </c>
      <c r="F27">
        <v>445</v>
      </c>
      <c r="G27">
        <v>1150</v>
      </c>
      <c r="I27">
        <v>5</v>
      </c>
      <c r="J27" s="2" t="str">
        <f t="shared" ref="J27:K30" si="2">A27</f>
        <v xml:space="preserve">Aryan Panchal </v>
      </c>
      <c r="K27" t="str">
        <f t="shared" si="2"/>
        <v>Elkhorn</v>
      </c>
    </row>
    <row r="28" spans="1:12" x14ac:dyDescent="0.2">
      <c r="A28" t="s">
        <v>129</v>
      </c>
      <c r="B28" s="2" t="s">
        <v>106</v>
      </c>
      <c r="C28">
        <v>163.80000000000001</v>
      </c>
      <c r="D28">
        <v>395</v>
      </c>
      <c r="E28">
        <v>230</v>
      </c>
      <c r="F28">
        <v>530</v>
      </c>
      <c r="G28">
        <v>1155</v>
      </c>
      <c r="I28">
        <v>4</v>
      </c>
      <c r="J28" s="2" t="str">
        <f t="shared" si="2"/>
        <v xml:space="preserve">Carlos Rodriguez Sanchez </v>
      </c>
      <c r="K28" t="str">
        <f t="shared" si="2"/>
        <v>Prep</v>
      </c>
    </row>
    <row r="29" spans="1:12" x14ac:dyDescent="0.2">
      <c r="A29" t="s">
        <v>198</v>
      </c>
      <c r="B29" s="2" t="s">
        <v>42</v>
      </c>
      <c r="C29">
        <v>159.80000000000001</v>
      </c>
      <c r="D29">
        <v>450</v>
      </c>
      <c r="E29">
        <v>275</v>
      </c>
      <c r="F29">
        <v>495</v>
      </c>
      <c r="G29">
        <v>1220</v>
      </c>
      <c r="I29">
        <v>3</v>
      </c>
      <c r="J29" s="2" t="str">
        <f t="shared" si="2"/>
        <v>Troy Fentress</v>
      </c>
      <c r="K29" t="str">
        <f t="shared" si="2"/>
        <v>Benson</v>
      </c>
    </row>
    <row r="30" spans="1:12" x14ac:dyDescent="0.2">
      <c r="A30" t="s">
        <v>143</v>
      </c>
      <c r="B30" s="2" t="s">
        <v>42</v>
      </c>
      <c r="C30">
        <v>163.5</v>
      </c>
      <c r="D30">
        <v>475</v>
      </c>
      <c r="E30">
        <v>275</v>
      </c>
      <c r="F30">
        <v>500</v>
      </c>
      <c r="G30">
        <v>1250</v>
      </c>
      <c r="I30">
        <v>2</v>
      </c>
      <c r="J30" s="2" t="str">
        <f t="shared" si="2"/>
        <v>Law Htoo</v>
      </c>
      <c r="K30" t="str">
        <f t="shared" si="2"/>
        <v>Benson</v>
      </c>
    </row>
    <row r="31" spans="1:12" x14ac:dyDescent="0.2">
      <c r="A31" t="s">
        <v>247</v>
      </c>
      <c r="B31" s="2" t="s">
        <v>45</v>
      </c>
      <c r="C31">
        <v>161.9</v>
      </c>
      <c r="D31">
        <v>450</v>
      </c>
      <c r="E31">
        <v>305</v>
      </c>
      <c r="F31">
        <v>535</v>
      </c>
      <c r="G31">
        <v>1290</v>
      </c>
      <c r="I31">
        <v>1</v>
      </c>
      <c r="J31" s="2" t="str">
        <f t="shared" ref="J31" si="3">A31</f>
        <v>Ezequiel Ruiz-Martinez</v>
      </c>
      <c r="K31" t="str">
        <f t="shared" ref="K31" si="4">B31</f>
        <v>Lexington</v>
      </c>
      <c r="L31">
        <f>G31</f>
        <v>1290</v>
      </c>
    </row>
    <row r="32" spans="1:12" x14ac:dyDescent="0.2">
      <c r="A32" t="s">
        <v>266</v>
      </c>
      <c r="B32" s="2" t="s">
        <v>109</v>
      </c>
      <c r="C32">
        <v>160.9</v>
      </c>
      <c r="D32">
        <v>445</v>
      </c>
      <c r="E32">
        <v>230</v>
      </c>
      <c r="F32">
        <v>460</v>
      </c>
      <c r="G32">
        <v>1135</v>
      </c>
    </row>
    <row r="33" spans="1:7" x14ac:dyDescent="0.2">
      <c r="A33" t="s">
        <v>139</v>
      </c>
      <c r="B33" s="2" t="s">
        <v>58</v>
      </c>
      <c r="C33">
        <v>164.2</v>
      </c>
      <c r="D33">
        <v>405</v>
      </c>
      <c r="E33">
        <v>205</v>
      </c>
      <c r="F33">
        <v>465</v>
      </c>
      <c r="G33">
        <v>1075</v>
      </c>
    </row>
    <row r="34" spans="1:7" x14ac:dyDescent="0.2">
      <c r="A34" t="s">
        <v>341</v>
      </c>
      <c r="B34" s="2" t="s">
        <v>101</v>
      </c>
      <c r="C34">
        <v>155.30000000000001</v>
      </c>
      <c r="D34">
        <v>410</v>
      </c>
      <c r="E34">
        <v>240</v>
      </c>
      <c r="F34">
        <v>385</v>
      </c>
      <c r="G34">
        <v>1035</v>
      </c>
    </row>
    <row r="35" spans="1:7" x14ac:dyDescent="0.2">
      <c r="A35" t="s">
        <v>137</v>
      </c>
      <c r="B35" s="2" t="s">
        <v>66</v>
      </c>
      <c r="C35">
        <v>158.1</v>
      </c>
      <c r="D35">
        <v>365</v>
      </c>
      <c r="E35">
        <v>175</v>
      </c>
      <c r="F35">
        <v>460</v>
      </c>
      <c r="G35">
        <v>1000</v>
      </c>
    </row>
    <row r="36" spans="1:7" x14ac:dyDescent="0.2">
      <c r="A36" t="s">
        <v>214</v>
      </c>
      <c r="B36" s="2" t="s">
        <v>211</v>
      </c>
      <c r="C36">
        <v>161.5</v>
      </c>
      <c r="D36">
        <v>315</v>
      </c>
      <c r="E36">
        <v>220</v>
      </c>
      <c r="F36">
        <v>465</v>
      </c>
      <c r="G36">
        <v>1000</v>
      </c>
    </row>
    <row r="37" spans="1:7" x14ac:dyDescent="0.2">
      <c r="A37" s="78" t="s">
        <v>140</v>
      </c>
      <c r="B37" s="66" t="s">
        <v>58</v>
      </c>
      <c r="C37">
        <v>163.6</v>
      </c>
      <c r="D37">
        <v>370</v>
      </c>
      <c r="E37">
        <v>235</v>
      </c>
      <c r="F37">
        <v>395</v>
      </c>
      <c r="G37">
        <v>1000</v>
      </c>
    </row>
    <row r="38" spans="1:7" x14ac:dyDescent="0.2">
      <c r="A38" t="s">
        <v>268</v>
      </c>
      <c r="B38" s="2" t="s">
        <v>109</v>
      </c>
      <c r="C38">
        <v>161.6</v>
      </c>
      <c r="D38">
        <v>345</v>
      </c>
      <c r="E38">
        <v>200</v>
      </c>
      <c r="F38">
        <v>435</v>
      </c>
      <c r="G38">
        <v>980</v>
      </c>
    </row>
    <row r="39" spans="1:7" x14ac:dyDescent="0.2">
      <c r="A39" t="s">
        <v>344</v>
      </c>
      <c r="B39" s="2" t="s">
        <v>101</v>
      </c>
      <c r="C39">
        <v>160.1</v>
      </c>
      <c r="D39">
        <v>350</v>
      </c>
      <c r="E39">
        <v>205</v>
      </c>
      <c r="F39">
        <v>420</v>
      </c>
      <c r="G39">
        <v>975</v>
      </c>
    </row>
    <row r="40" spans="1:7" x14ac:dyDescent="0.2">
      <c r="A40" t="s">
        <v>228</v>
      </c>
      <c r="B40" s="2" t="s">
        <v>66</v>
      </c>
      <c r="C40">
        <v>162.9</v>
      </c>
      <c r="D40">
        <v>335</v>
      </c>
      <c r="E40">
        <v>195</v>
      </c>
      <c r="F40">
        <v>435</v>
      </c>
      <c r="G40">
        <v>965</v>
      </c>
    </row>
    <row r="41" spans="1:7" x14ac:dyDescent="0.2">
      <c r="A41" t="s">
        <v>142</v>
      </c>
      <c r="B41" s="2" t="s">
        <v>109</v>
      </c>
      <c r="C41">
        <v>154.4</v>
      </c>
      <c r="D41">
        <v>315</v>
      </c>
      <c r="E41">
        <v>240</v>
      </c>
      <c r="F41">
        <v>405</v>
      </c>
      <c r="G41">
        <v>960</v>
      </c>
    </row>
    <row r="42" spans="1:7" x14ac:dyDescent="0.2">
      <c r="A42" t="s">
        <v>136</v>
      </c>
      <c r="B42" s="2" t="s">
        <v>66</v>
      </c>
      <c r="C42">
        <v>162.5</v>
      </c>
      <c r="D42">
        <v>350</v>
      </c>
      <c r="E42">
        <v>215</v>
      </c>
      <c r="F42">
        <v>370</v>
      </c>
      <c r="G42">
        <v>935</v>
      </c>
    </row>
    <row r="43" spans="1:7" x14ac:dyDescent="0.2">
      <c r="A43" t="s">
        <v>205</v>
      </c>
      <c r="B43" s="2" t="s">
        <v>42</v>
      </c>
      <c r="C43">
        <v>151.9</v>
      </c>
      <c r="D43">
        <v>325</v>
      </c>
      <c r="E43">
        <v>205</v>
      </c>
      <c r="F43">
        <v>365</v>
      </c>
      <c r="G43">
        <v>895</v>
      </c>
    </row>
    <row r="44" spans="1:7" x14ac:dyDescent="0.2">
      <c r="A44" t="s">
        <v>207</v>
      </c>
      <c r="B44" s="2" t="s">
        <v>44</v>
      </c>
      <c r="C44">
        <v>150.6</v>
      </c>
      <c r="D44">
        <v>315</v>
      </c>
      <c r="E44">
        <v>160</v>
      </c>
      <c r="F44">
        <v>405</v>
      </c>
      <c r="G44">
        <v>880</v>
      </c>
    </row>
    <row r="45" spans="1:7" x14ac:dyDescent="0.2">
      <c r="A45" t="s">
        <v>94</v>
      </c>
      <c r="B45" s="2" t="s">
        <v>42</v>
      </c>
      <c r="C45">
        <v>157.9</v>
      </c>
      <c r="D45">
        <v>275</v>
      </c>
      <c r="E45">
        <v>205</v>
      </c>
      <c r="F45">
        <v>385</v>
      </c>
      <c r="G45">
        <v>865</v>
      </c>
    </row>
    <row r="46" spans="1:7" x14ac:dyDescent="0.2">
      <c r="A46" t="s">
        <v>213</v>
      </c>
      <c r="B46" s="2" t="s">
        <v>211</v>
      </c>
      <c r="C46">
        <v>156.80000000000001</v>
      </c>
      <c r="D46">
        <v>265</v>
      </c>
      <c r="E46">
        <v>205</v>
      </c>
      <c r="F46">
        <v>365</v>
      </c>
      <c r="G46">
        <v>835</v>
      </c>
    </row>
    <row r="47" spans="1:7" x14ac:dyDescent="0.2">
      <c r="A47" t="s">
        <v>250</v>
      </c>
      <c r="B47" s="2" t="s">
        <v>45</v>
      </c>
      <c r="C47">
        <v>160.6</v>
      </c>
      <c r="D47">
        <v>285</v>
      </c>
      <c r="E47">
        <v>160</v>
      </c>
      <c r="F47">
        <v>380</v>
      </c>
      <c r="G47">
        <v>825</v>
      </c>
    </row>
    <row r="48" spans="1:7" x14ac:dyDescent="0.2">
      <c r="A48" t="s">
        <v>215</v>
      </c>
      <c r="B48" s="2" t="s">
        <v>211</v>
      </c>
      <c r="C48">
        <v>163.80000000000001</v>
      </c>
      <c r="D48">
        <v>325</v>
      </c>
      <c r="E48">
        <v>180</v>
      </c>
      <c r="F48">
        <v>315</v>
      </c>
      <c r="G48">
        <v>820</v>
      </c>
    </row>
    <row r="49" spans="1:7" x14ac:dyDescent="0.2">
      <c r="A49" t="s">
        <v>246</v>
      </c>
      <c r="B49" s="2" t="s">
        <v>45</v>
      </c>
      <c r="C49">
        <v>162.80000000000001</v>
      </c>
      <c r="D49">
        <v>280</v>
      </c>
      <c r="E49">
        <v>165</v>
      </c>
      <c r="F49">
        <v>360</v>
      </c>
      <c r="G49">
        <v>805</v>
      </c>
    </row>
    <row r="50" spans="1:7" x14ac:dyDescent="0.2">
      <c r="A50" t="s">
        <v>275</v>
      </c>
      <c r="B50" s="2" t="s">
        <v>106</v>
      </c>
      <c r="C50">
        <v>161.1</v>
      </c>
      <c r="D50">
        <v>305</v>
      </c>
      <c r="E50">
        <v>180</v>
      </c>
      <c r="F50">
        <v>315</v>
      </c>
      <c r="G50">
        <v>800</v>
      </c>
    </row>
    <row r="51" spans="1:7" x14ac:dyDescent="0.2">
      <c r="A51" t="s">
        <v>132</v>
      </c>
      <c r="B51" s="2" t="s">
        <v>106</v>
      </c>
      <c r="C51">
        <v>165.4</v>
      </c>
      <c r="D51">
        <v>275</v>
      </c>
      <c r="E51">
        <v>200</v>
      </c>
      <c r="F51">
        <v>325</v>
      </c>
      <c r="G51">
        <v>800</v>
      </c>
    </row>
    <row r="52" spans="1:7" x14ac:dyDescent="0.2">
      <c r="A52" t="s">
        <v>128</v>
      </c>
      <c r="B52" s="2" t="s">
        <v>106</v>
      </c>
      <c r="C52">
        <v>159.30000000000001</v>
      </c>
      <c r="D52">
        <v>275</v>
      </c>
      <c r="E52">
        <v>185</v>
      </c>
      <c r="F52">
        <v>315</v>
      </c>
      <c r="G52">
        <v>775</v>
      </c>
    </row>
    <row r="53" spans="1:7" x14ac:dyDescent="0.2">
      <c r="A53" t="s">
        <v>249</v>
      </c>
      <c r="B53" s="2" t="s">
        <v>45</v>
      </c>
      <c r="C53">
        <v>158.69999999999999</v>
      </c>
      <c r="D53">
        <v>205</v>
      </c>
      <c r="E53">
        <v>160</v>
      </c>
      <c r="F53">
        <v>340</v>
      </c>
      <c r="G53">
        <v>705</v>
      </c>
    </row>
    <row r="54" spans="1:7" x14ac:dyDescent="0.2">
      <c r="A54" t="s">
        <v>131</v>
      </c>
      <c r="B54" s="2" t="s">
        <v>106</v>
      </c>
      <c r="C54">
        <v>160.4</v>
      </c>
      <c r="D54">
        <v>225</v>
      </c>
      <c r="E54">
        <v>155</v>
      </c>
      <c r="F54">
        <v>315</v>
      </c>
      <c r="G54">
        <v>695</v>
      </c>
    </row>
    <row r="55" spans="1:7" x14ac:dyDescent="0.2">
      <c r="A55" t="s">
        <v>91</v>
      </c>
      <c r="B55" s="2" t="s">
        <v>45</v>
      </c>
      <c r="C55">
        <v>159.30000000000001</v>
      </c>
      <c r="D55">
        <v>245</v>
      </c>
      <c r="E55">
        <v>140</v>
      </c>
      <c r="F55">
        <v>280</v>
      </c>
      <c r="G55">
        <v>665</v>
      </c>
    </row>
    <row r="80" spans="1:10" x14ac:dyDescent="0.2">
      <c r="A80">
        <v>114</v>
      </c>
      <c r="B80" s="2" t="s">
        <v>9</v>
      </c>
      <c r="C80" t="s">
        <v>14</v>
      </c>
      <c r="D80" t="s">
        <v>16</v>
      </c>
      <c r="E80" t="s">
        <v>15</v>
      </c>
      <c r="F80" t="s">
        <v>17</v>
      </c>
      <c r="G80" s="78" t="s">
        <v>105</v>
      </c>
      <c r="J80" s="2">
        <f t="shared" ref="J80" si="5">A80</f>
        <v>114</v>
      </c>
    </row>
    <row r="81" spans="1:12" x14ac:dyDescent="0.2">
      <c r="A81" t="s">
        <v>113</v>
      </c>
      <c r="B81" s="2" t="s">
        <v>57</v>
      </c>
      <c r="C81">
        <v>110.1</v>
      </c>
      <c r="D81">
        <v>170</v>
      </c>
      <c r="E81">
        <v>120</v>
      </c>
      <c r="F81">
        <v>275</v>
      </c>
      <c r="G81">
        <v>565</v>
      </c>
      <c r="I81">
        <v>5</v>
      </c>
      <c r="J81" s="2" t="str">
        <f>A81</f>
        <v>Alexander Cummings</v>
      </c>
      <c r="K81" t="str">
        <f>B81</f>
        <v>North Platte</v>
      </c>
    </row>
    <row r="82" spans="1:12" x14ac:dyDescent="0.2">
      <c r="A82" t="s">
        <v>226</v>
      </c>
      <c r="B82" s="2" t="s">
        <v>66</v>
      </c>
      <c r="C82">
        <v>109.9</v>
      </c>
      <c r="D82">
        <v>225</v>
      </c>
      <c r="E82">
        <v>135</v>
      </c>
      <c r="F82">
        <v>245</v>
      </c>
      <c r="G82">
        <v>605</v>
      </c>
      <c r="I82">
        <v>4</v>
      </c>
      <c r="J82" s="2" t="str">
        <f t="shared" ref="J82:J85" si="6">A82</f>
        <v>Juan Domingo</v>
      </c>
      <c r="K82" t="str">
        <f t="shared" ref="K82:K85" si="7">B82</f>
        <v>Crete</v>
      </c>
    </row>
    <row r="83" spans="1:12" x14ac:dyDescent="0.2">
      <c r="A83" t="s">
        <v>50</v>
      </c>
      <c r="B83" s="2" t="s">
        <v>106</v>
      </c>
      <c r="C83">
        <v>112.2</v>
      </c>
      <c r="D83">
        <v>245</v>
      </c>
      <c r="E83">
        <v>185</v>
      </c>
      <c r="F83">
        <v>235</v>
      </c>
      <c r="G83">
        <v>665</v>
      </c>
      <c r="I83">
        <v>3</v>
      </c>
      <c r="J83" s="2" t="str">
        <f t="shared" si="6"/>
        <v>Teddy Huber</v>
      </c>
      <c r="K83" t="str">
        <f t="shared" si="7"/>
        <v>Prep</v>
      </c>
    </row>
    <row r="84" spans="1:12" x14ac:dyDescent="0.2">
      <c r="A84" t="s">
        <v>92</v>
      </c>
      <c r="B84" s="2" t="s">
        <v>42</v>
      </c>
      <c r="C84">
        <v>98.5</v>
      </c>
      <c r="D84">
        <v>245</v>
      </c>
      <c r="E84">
        <v>155</v>
      </c>
      <c r="F84">
        <v>285</v>
      </c>
      <c r="G84">
        <v>685</v>
      </c>
      <c r="I84">
        <v>2</v>
      </c>
      <c r="J84" s="2" t="str">
        <f t="shared" si="6"/>
        <v>Hae Bru Taw</v>
      </c>
      <c r="K84" t="str">
        <f t="shared" si="7"/>
        <v>Benson</v>
      </c>
    </row>
    <row r="85" spans="1:12" x14ac:dyDescent="0.2">
      <c r="A85" t="s">
        <v>112</v>
      </c>
      <c r="B85" s="2" t="s">
        <v>45</v>
      </c>
      <c r="C85">
        <v>110.3</v>
      </c>
      <c r="D85">
        <v>295</v>
      </c>
      <c r="E85">
        <v>150</v>
      </c>
      <c r="F85">
        <v>405</v>
      </c>
      <c r="G85">
        <v>850</v>
      </c>
      <c r="I85">
        <v>1</v>
      </c>
      <c r="J85" s="2" t="str">
        <f t="shared" si="6"/>
        <v>Anthony Taracena</v>
      </c>
      <c r="K85" t="str">
        <f t="shared" si="7"/>
        <v>Lexington</v>
      </c>
      <c r="L85">
        <f>G85</f>
        <v>850</v>
      </c>
    </row>
    <row r="86" spans="1:12" x14ac:dyDescent="0.2">
      <c r="A86" t="s">
        <v>242</v>
      </c>
      <c r="B86" s="2" t="s">
        <v>45</v>
      </c>
      <c r="C86">
        <v>101.3</v>
      </c>
      <c r="D86">
        <v>155</v>
      </c>
      <c r="E86">
        <v>100</v>
      </c>
      <c r="F86">
        <v>195</v>
      </c>
      <c r="G86">
        <v>450</v>
      </c>
    </row>
    <row r="93" spans="1:12" x14ac:dyDescent="0.2">
      <c r="A93">
        <v>123</v>
      </c>
      <c r="B93" s="2" t="s">
        <v>9</v>
      </c>
      <c r="C93" t="s">
        <v>14</v>
      </c>
      <c r="D93" t="s">
        <v>16</v>
      </c>
      <c r="E93" t="s">
        <v>15</v>
      </c>
      <c r="F93" t="s">
        <v>17</v>
      </c>
      <c r="G93" t="s">
        <v>18</v>
      </c>
      <c r="J93" s="2">
        <f t="shared" ref="J93" si="8">A93</f>
        <v>123</v>
      </c>
    </row>
    <row r="94" spans="1:12" x14ac:dyDescent="0.2">
      <c r="A94" t="s">
        <v>117</v>
      </c>
      <c r="B94" s="2" t="s">
        <v>57</v>
      </c>
      <c r="C94">
        <v>122.3</v>
      </c>
      <c r="D94">
        <v>225</v>
      </c>
      <c r="E94">
        <v>160</v>
      </c>
      <c r="F94">
        <v>335</v>
      </c>
      <c r="G94">
        <v>720</v>
      </c>
      <c r="I94">
        <v>5</v>
      </c>
      <c r="J94" s="2" t="str">
        <f>A94</f>
        <v>Andrew Cummings</v>
      </c>
      <c r="K94" t="str">
        <f>B94</f>
        <v>North Platte</v>
      </c>
    </row>
    <row r="95" spans="1:12" x14ac:dyDescent="0.2">
      <c r="A95" t="s">
        <v>264</v>
      </c>
      <c r="B95" s="2" t="s">
        <v>109</v>
      </c>
      <c r="C95">
        <v>123.1</v>
      </c>
      <c r="D95">
        <v>245</v>
      </c>
      <c r="E95">
        <v>175</v>
      </c>
      <c r="F95">
        <v>305</v>
      </c>
      <c r="G95">
        <v>725</v>
      </c>
      <c r="I95">
        <v>4</v>
      </c>
      <c r="J95" s="2" t="str">
        <f t="shared" ref="J95:J98" si="9">A95</f>
        <v>Bennet Elzey</v>
      </c>
      <c r="K95" t="str">
        <f t="shared" ref="K95:K98" si="10">B95</f>
        <v>Papio</v>
      </c>
    </row>
    <row r="96" spans="1:12" x14ac:dyDescent="0.2">
      <c r="A96" t="s">
        <v>114</v>
      </c>
      <c r="B96" s="2" t="s">
        <v>42</v>
      </c>
      <c r="C96">
        <v>121.9</v>
      </c>
      <c r="D96">
        <v>260</v>
      </c>
      <c r="E96">
        <v>145</v>
      </c>
      <c r="F96">
        <v>340</v>
      </c>
      <c r="G96">
        <v>745</v>
      </c>
      <c r="I96">
        <v>3</v>
      </c>
      <c r="J96" s="2" t="str">
        <f t="shared" si="9"/>
        <v>Ma Nay Soe</v>
      </c>
      <c r="K96" t="str">
        <f t="shared" si="10"/>
        <v>Benson</v>
      </c>
    </row>
    <row r="97" spans="1:12" x14ac:dyDescent="0.2">
      <c r="A97" t="s">
        <v>49</v>
      </c>
      <c r="B97" s="2" t="s">
        <v>106</v>
      </c>
      <c r="C97">
        <v>122</v>
      </c>
      <c r="D97">
        <v>260</v>
      </c>
      <c r="E97">
        <v>155</v>
      </c>
      <c r="F97">
        <v>335</v>
      </c>
      <c r="G97">
        <v>750</v>
      </c>
      <c r="I97">
        <v>2</v>
      </c>
      <c r="J97" s="2" t="str">
        <f t="shared" si="9"/>
        <v>Kaedan Carlson</v>
      </c>
      <c r="K97" t="str">
        <f t="shared" si="10"/>
        <v>Prep</v>
      </c>
    </row>
    <row r="98" spans="1:12" x14ac:dyDescent="0.2">
      <c r="A98" t="s">
        <v>93</v>
      </c>
      <c r="B98" s="2" t="s">
        <v>45</v>
      </c>
      <c r="C98" s="78">
        <v>123</v>
      </c>
      <c r="D98">
        <v>345</v>
      </c>
      <c r="E98">
        <v>165</v>
      </c>
      <c r="F98">
        <v>410</v>
      </c>
      <c r="G98">
        <v>920</v>
      </c>
      <c r="I98">
        <v>1</v>
      </c>
      <c r="J98" s="2" t="str">
        <f t="shared" si="9"/>
        <v>Marvin Garcia</v>
      </c>
      <c r="K98" t="str">
        <f t="shared" si="10"/>
        <v>Lexington</v>
      </c>
      <c r="L98">
        <f>G98</f>
        <v>920</v>
      </c>
    </row>
    <row r="99" spans="1:12" x14ac:dyDescent="0.2">
      <c r="A99" t="s">
        <v>116</v>
      </c>
      <c r="B99" s="2" t="s">
        <v>45</v>
      </c>
      <c r="C99">
        <v>119.1</v>
      </c>
      <c r="D99">
        <v>235</v>
      </c>
      <c r="E99">
        <v>125</v>
      </c>
      <c r="F99">
        <v>300</v>
      </c>
      <c r="G99">
        <v>660</v>
      </c>
    </row>
    <row r="100" spans="1:12" x14ac:dyDescent="0.2">
      <c r="A100" t="s">
        <v>243</v>
      </c>
      <c r="B100" s="2" t="s">
        <v>45</v>
      </c>
      <c r="C100">
        <v>116.6</v>
      </c>
      <c r="D100">
        <v>165</v>
      </c>
      <c r="E100">
        <v>100</v>
      </c>
      <c r="F100">
        <v>195</v>
      </c>
      <c r="G100">
        <v>460</v>
      </c>
    </row>
    <row r="106" spans="1:12" x14ac:dyDescent="0.2">
      <c r="A106">
        <v>132</v>
      </c>
      <c r="B106" s="2" t="s">
        <v>9</v>
      </c>
      <c r="C106" t="s">
        <v>14</v>
      </c>
      <c r="D106" t="s">
        <v>16</v>
      </c>
      <c r="E106" t="s">
        <v>15</v>
      </c>
      <c r="F106" t="s">
        <v>17</v>
      </c>
      <c r="G106" t="s">
        <v>18</v>
      </c>
      <c r="J106" s="2">
        <f t="shared" ref="J106" si="11">A106</f>
        <v>132</v>
      </c>
    </row>
    <row r="107" spans="1:12" x14ac:dyDescent="0.2">
      <c r="A107" t="s">
        <v>78</v>
      </c>
      <c r="B107" s="2" t="s">
        <v>43</v>
      </c>
      <c r="C107">
        <v>130.80000000000001</v>
      </c>
      <c r="D107">
        <v>255</v>
      </c>
      <c r="E107">
        <v>185</v>
      </c>
      <c r="F107">
        <v>315</v>
      </c>
      <c r="G107">
        <v>755</v>
      </c>
      <c r="I107">
        <v>5</v>
      </c>
      <c r="J107" s="2" t="str">
        <f>A107</f>
        <v>Tobin Hoefer</v>
      </c>
      <c r="K107" t="str">
        <f>B107</f>
        <v>Skutt</v>
      </c>
    </row>
    <row r="108" spans="1:12" x14ac:dyDescent="0.2">
      <c r="A108" t="s">
        <v>120</v>
      </c>
      <c r="B108" s="2" t="s">
        <v>45</v>
      </c>
      <c r="C108">
        <v>129</v>
      </c>
      <c r="D108">
        <v>265</v>
      </c>
      <c r="E108">
        <v>160</v>
      </c>
      <c r="F108">
        <v>375</v>
      </c>
      <c r="G108">
        <v>800</v>
      </c>
      <c r="I108">
        <v>4</v>
      </c>
      <c r="J108" s="2" t="str">
        <f t="shared" ref="J108:J111" si="12">A108</f>
        <v>Diego Johnson</v>
      </c>
      <c r="K108" t="str">
        <f t="shared" ref="K108:K111" si="13">B108</f>
        <v>Lexington</v>
      </c>
    </row>
    <row r="109" spans="1:12" x14ac:dyDescent="0.2">
      <c r="A109" t="s">
        <v>48</v>
      </c>
      <c r="B109" s="2" t="s">
        <v>106</v>
      </c>
      <c r="C109">
        <v>129.69999999999999</v>
      </c>
      <c r="D109">
        <v>275</v>
      </c>
      <c r="E109">
        <v>155</v>
      </c>
      <c r="F109">
        <v>380</v>
      </c>
      <c r="G109">
        <v>810</v>
      </c>
      <c r="I109">
        <v>3</v>
      </c>
      <c r="J109" s="2" t="str">
        <f t="shared" si="12"/>
        <v>Ryne Lux</v>
      </c>
      <c r="K109" t="str">
        <f t="shared" si="13"/>
        <v>Prep</v>
      </c>
    </row>
    <row r="110" spans="1:12" x14ac:dyDescent="0.2">
      <c r="A110" t="s">
        <v>85</v>
      </c>
      <c r="B110" s="2" t="s">
        <v>58</v>
      </c>
      <c r="C110">
        <v>130.30000000000001</v>
      </c>
      <c r="D110">
        <v>300</v>
      </c>
      <c r="E110">
        <v>175</v>
      </c>
      <c r="F110">
        <v>360</v>
      </c>
      <c r="G110">
        <v>835</v>
      </c>
      <c r="I110">
        <v>2</v>
      </c>
      <c r="J110" s="2" t="str">
        <f t="shared" si="12"/>
        <v>Eli Ewoldt</v>
      </c>
      <c r="K110" t="str">
        <f t="shared" si="13"/>
        <v>Grand Island</v>
      </c>
    </row>
    <row r="111" spans="1:12" x14ac:dyDescent="0.2">
      <c r="A111" t="s">
        <v>265</v>
      </c>
      <c r="B111" s="2" t="s">
        <v>109</v>
      </c>
      <c r="C111">
        <v>129.9</v>
      </c>
      <c r="D111">
        <v>300</v>
      </c>
      <c r="E111">
        <v>170</v>
      </c>
      <c r="F111">
        <v>380</v>
      </c>
      <c r="G111">
        <v>850</v>
      </c>
      <c r="I111">
        <v>1</v>
      </c>
      <c r="J111" s="2" t="str">
        <f t="shared" si="12"/>
        <v>Matthew Patterson</v>
      </c>
      <c r="K111" t="str">
        <f t="shared" si="13"/>
        <v>Papio</v>
      </c>
      <c r="L111">
        <f>G111</f>
        <v>850</v>
      </c>
    </row>
    <row r="112" spans="1:12" x14ac:dyDescent="0.2">
      <c r="A112" t="s">
        <v>227</v>
      </c>
      <c r="B112" s="2" t="s">
        <v>66</v>
      </c>
      <c r="C112">
        <v>132.5</v>
      </c>
      <c r="D112">
        <v>240</v>
      </c>
      <c r="E112">
        <v>160</v>
      </c>
      <c r="F112">
        <v>330</v>
      </c>
      <c r="G112">
        <v>730</v>
      </c>
    </row>
    <row r="113" spans="1:7" x14ac:dyDescent="0.2">
      <c r="A113" t="s">
        <v>233</v>
      </c>
      <c r="B113" s="2" t="s">
        <v>110</v>
      </c>
      <c r="C113">
        <v>129.5</v>
      </c>
      <c r="D113">
        <v>240</v>
      </c>
      <c r="E113">
        <v>170</v>
      </c>
      <c r="F113">
        <v>300</v>
      </c>
      <c r="G113">
        <v>710</v>
      </c>
    </row>
    <row r="114" spans="1:7" x14ac:dyDescent="0.2">
      <c r="A114" t="s">
        <v>115</v>
      </c>
      <c r="B114" s="2" t="s">
        <v>66</v>
      </c>
      <c r="C114">
        <v>126</v>
      </c>
      <c r="D114">
        <v>245</v>
      </c>
      <c r="E114">
        <v>145</v>
      </c>
      <c r="F114">
        <v>275</v>
      </c>
      <c r="G114">
        <v>665</v>
      </c>
    </row>
    <row r="115" spans="1:7" x14ac:dyDescent="0.2">
      <c r="A115" t="s">
        <v>248</v>
      </c>
      <c r="B115" s="2" t="s">
        <v>45</v>
      </c>
      <c r="C115">
        <v>131</v>
      </c>
      <c r="D115">
        <v>175</v>
      </c>
      <c r="E115">
        <v>125</v>
      </c>
      <c r="F115">
        <v>260</v>
      </c>
      <c r="G115">
        <v>560</v>
      </c>
    </row>
  </sheetData>
  <sortState xmlns:xlrd2="http://schemas.microsoft.com/office/spreadsheetml/2017/richdata2" ref="A2:G6">
    <sortCondition ref="G1:G6"/>
  </sortState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4"/>
  <sheetViews>
    <sheetView workbookViewId="0">
      <selection activeCell="A2" sqref="A2:G23"/>
    </sheetView>
  </sheetViews>
  <sheetFormatPr defaultColWidth="8.85546875" defaultRowHeight="12.75" x14ac:dyDescent="0.2"/>
  <cols>
    <col min="1" max="1" width="16.140625" customWidth="1"/>
    <col min="2" max="2" width="17.85546875" style="2" bestFit="1" customWidth="1"/>
    <col min="3" max="3" width="13.42578125" bestFit="1" customWidth="1"/>
    <col min="4" max="4" width="6.42578125" bestFit="1" customWidth="1"/>
    <col min="7" max="7" width="11.42578125" customWidth="1"/>
    <col min="8" max="8" width="6.140625" customWidth="1"/>
    <col min="9" max="9" width="3" customWidth="1"/>
    <col min="10" max="10" width="18.42578125" style="2" customWidth="1"/>
    <col min="11" max="11" width="16.42578125" customWidth="1"/>
  </cols>
  <sheetData>
    <row r="1" spans="1:12" x14ac:dyDescent="0.2">
      <c r="A1">
        <v>220</v>
      </c>
      <c r="B1" s="2" t="s">
        <v>9</v>
      </c>
      <c r="C1" t="s">
        <v>14</v>
      </c>
      <c r="D1" t="s">
        <v>16</v>
      </c>
      <c r="E1" t="s">
        <v>15</v>
      </c>
      <c r="F1" t="s">
        <v>17</v>
      </c>
      <c r="G1" t="s">
        <v>18</v>
      </c>
      <c r="H1" s="2"/>
      <c r="J1" s="2">
        <f>A1</f>
        <v>220</v>
      </c>
    </row>
    <row r="2" spans="1:12" x14ac:dyDescent="0.2">
      <c r="A2" t="s">
        <v>51</v>
      </c>
      <c r="B2" s="2" t="s">
        <v>106</v>
      </c>
      <c r="C2">
        <v>214.9</v>
      </c>
      <c r="D2">
        <v>405</v>
      </c>
      <c r="E2">
        <v>255</v>
      </c>
      <c r="F2">
        <v>475</v>
      </c>
      <c r="G2">
        <v>1135</v>
      </c>
      <c r="H2" s="2"/>
      <c r="I2">
        <v>5</v>
      </c>
      <c r="J2" s="2" t="str">
        <f>A2</f>
        <v>Carson Hill</v>
      </c>
      <c r="K2" t="str">
        <f>B2</f>
        <v>Prep</v>
      </c>
    </row>
    <row r="3" spans="1:12" x14ac:dyDescent="0.2">
      <c r="A3" t="s">
        <v>221</v>
      </c>
      <c r="B3" s="2" t="s">
        <v>211</v>
      </c>
      <c r="C3" s="78">
        <v>213.3</v>
      </c>
      <c r="D3">
        <v>420</v>
      </c>
      <c r="E3">
        <v>285</v>
      </c>
      <c r="F3">
        <v>440</v>
      </c>
      <c r="G3">
        <v>1145</v>
      </c>
      <c r="H3" s="2"/>
      <c r="I3">
        <v>4</v>
      </c>
      <c r="J3" s="2" t="str">
        <f t="shared" ref="J3:J6" si="0">A3</f>
        <v>Cooper Buxton</v>
      </c>
      <c r="K3" t="str">
        <f t="shared" ref="K3:K6" si="1">B3</f>
        <v xml:space="preserve">Columbus </v>
      </c>
    </row>
    <row r="4" spans="1:12" x14ac:dyDescent="0.2">
      <c r="A4" t="s">
        <v>59</v>
      </c>
      <c r="B4" s="2" t="s">
        <v>57</v>
      </c>
      <c r="C4">
        <v>217.9</v>
      </c>
      <c r="D4">
        <v>450</v>
      </c>
      <c r="E4">
        <v>295</v>
      </c>
      <c r="F4">
        <v>500</v>
      </c>
      <c r="G4">
        <v>1245</v>
      </c>
      <c r="H4" s="2"/>
      <c r="I4">
        <v>3</v>
      </c>
      <c r="J4" s="2" t="str">
        <f t="shared" si="0"/>
        <v>Seth Penn</v>
      </c>
      <c r="K4" t="str">
        <f t="shared" si="1"/>
        <v>North Platte</v>
      </c>
    </row>
    <row r="5" spans="1:12" x14ac:dyDescent="0.2">
      <c r="A5" t="s">
        <v>160</v>
      </c>
      <c r="B5" s="2" t="s">
        <v>107</v>
      </c>
      <c r="C5">
        <v>212.5</v>
      </c>
      <c r="D5">
        <v>435</v>
      </c>
      <c r="E5">
        <v>300</v>
      </c>
      <c r="F5">
        <v>510.1</v>
      </c>
      <c r="G5">
        <v>1245.0999999999999</v>
      </c>
      <c r="H5" s="2"/>
      <c r="I5">
        <v>2</v>
      </c>
      <c r="J5" s="2" t="str">
        <f t="shared" si="0"/>
        <v>Keagan Reece</v>
      </c>
      <c r="K5" t="str">
        <f t="shared" si="1"/>
        <v>McCook</v>
      </c>
    </row>
    <row r="6" spans="1:12" x14ac:dyDescent="0.2">
      <c r="A6" t="s">
        <v>87</v>
      </c>
      <c r="B6" s="2" t="s">
        <v>119</v>
      </c>
      <c r="C6">
        <v>218.9</v>
      </c>
      <c r="D6">
        <v>500</v>
      </c>
      <c r="E6">
        <v>285</v>
      </c>
      <c r="F6">
        <v>545</v>
      </c>
      <c r="G6">
        <v>1330</v>
      </c>
      <c r="H6" s="2"/>
      <c r="I6">
        <v>1</v>
      </c>
      <c r="J6" s="2" t="str">
        <f t="shared" si="0"/>
        <v>Aidan Crismon</v>
      </c>
      <c r="K6" t="str">
        <f t="shared" si="1"/>
        <v>Bell East</v>
      </c>
      <c r="L6">
        <f>G6</f>
        <v>1330</v>
      </c>
    </row>
    <row r="7" spans="1:12" x14ac:dyDescent="0.2">
      <c r="A7" t="s">
        <v>220</v>
      </c>
      <c r="B7" s="2" t="s">
        <v>211</v>
      </c>
      <c r="C7" s="78">
        <v>210.3</v>
      </c>
      <c r="D7">
        <v>405</v>
      </c>
      <c r="E7">
        <v>265</v>
      </c>
      <c r="F7">
        <v>435</v>
      </c>
      <c r="G7">
        <v>1105</v>
      </c>
      <c r="H7" s="2"/>
    </row>
    <row r="8" spans="1:12" x14ac:dyDescent="0.2">
      <c r="A8" t="s">
        <v>162</v>
      </c>
      <c r="B8" s="2" t="s">
        <v>66</v>
      </c>
      <c r="C8">
        <v>213.9</v>
      </c>
      <c r="D8">
        <v>420</v>
      </c>
      <c r="E8">
        <v>260</v>
      </c>
      <c r="F8">
        <v>425</v>
      </c>
      <c r="G8">
        <v>1105</v>
      </c>
      <c r="H8" s="2"/>
    </row>
    <row r="9" spans="1:12" x14ac:dyDescent="0.2">
      <c r="A9" s="78" t="s">
        <v>54</v>
      </c>
      <c r="B9" s="66" t="s">
        <v>119</v>
      </c>
      <c r="C9">
        <v>206.9</v>
      </c>
      <c r="D9">
        <v>360</v>
      </c>
      <c r="E9">
        <v>200</v>
      </c>
      <c r="F9">
        <v>475</v>
      </c>
      <c r="G9">
        <v>1035</v>
      </c>
    </row>
    <row r="10" spans="1:12" x14ac:dyDescent="0.2">
      <c r="A10" t="s">
        <v>223</v>
      </c>
      <c r="B10" s="2" t="s">
        <v>211</v>
      </c>
      <c r="C10">
        <v>216.3</v>
      </c>
      <c r="D10">
        <v>365</v>
      </c>
      <c r="E10">
        <v>245</v>
      </c>
      <c r="F10">
        <v>405</v>
      </c>
      <c r="G10">
        <v>1015</v>
      </c>
    </row>
    <row r="11" spans="1:12" x14ac:dyDescent="0.2">
      <c r="A11" t="s">
        <v>165</v>
      </c>
      <c r="B11" s="2" t="s">
        <v>58</v>
      </c>
      <c r="C11">
        <v>216.9</v>
      </c>
      <c r="D11">
        <v>335</v>
      </c>
      <c r="E11">
        <v>225</v>
      </c>
      <c r="F11">
        <v>440</v>
      </c>
      <c r="G11">
        <v>1000</v>
      </c>
    </row>
    <row r="12" spans="1:12" x14ac:dyDescent="0.2">
      <c r="A12" t="s">
        <v>155</v>
      </c>
      <c r="B12" s="2" t="s">
        <v>106</v>
      </c>
      <c r="C12">
        <v>212.9</v>
      </c>
      <c r="D12">
        <v>355</v>
      </c>
      <c r="E12">
        <v>220</v>
      </c>
      <c r="F12">
        <v>405</v>
      </c>
      <c r="G12">
        <v>980</v>
      </c>
    </row>
    <row r="13" spans="1:12" x14ac:dyDescent="0.2">
      <c r="A13" t="s">
        <v>163</v>
      </c>
      <c r="B13" s="2" t="s">
        <v>66</v>
      </c>
      <c r="C13">
        <v>211.5</v>
      </c>
      <c r="D13">
        <v>380</v>
      </c>
      <c r="E13">
        <v>175</v>
      </c>
      <c r="F13">
        <v>425</v>
      </c>
      <c r="G13">
        <v>980</v>
      </c>
    </row>
    <row r="14" spans="1:12" x14ac:dyDescent="0.2">
      <c r="A14" t="s">
        <v>88</v>
      </c>
      <c r="B14" s="2" t="s">
        <v>119</v>
      </c>
      <c r="C14">
        <v>202</v>
      </c>
      <c r="D14">
        <v>325</v>
      </c>
      <c r="E14">
        <v>240</v>
      </c>
      <c r="F14">
        <v>405</v>
      </c>
      <c r="G14">
        <v>970</v>
      </c>
    </row>
    <row r="15" spans="1:12" x14ac:dyDescent="0.2">
      <c r="A15" s="78" t="s">
        <v>151</v>
      </c>
      <c r="B15" s="66" t="s">
        <v>106</v>
      </c>
      <c r="C15">
        <v>212</v>
      </c>
      <c r="D15">
        <v>330</v>
      </c>
      <c r="E15">
        <v>230</v>
      </c>
      <c r="F15">
        <v>405</v>
      </c>
      <c r="G15">
        <v>965</v>
      </c>
    </row>
    <row r="16" spans="1:12" x14ac:dyDescent="0.2">
      <c r="A16" t="s">
        <v>159</v>
      </c>
      <c r="B16" s="2" t="s">
        <v>106</v>
      </c>
      <c r="C16">
        <v>206.9</v>
      </c>
      <c r="D16">
        <v>310</v>
      </c>
      <c r="E16">
        <v>220</v>
      </c>
      <c r="F16">
        <v>425</v>
      </c>
      <c r="G16">
        <v>955</v>
      </c>
    </row>
    <row r="17" spans="1:7" x14ac:dyDescent="0.2">
      <c r="A17" t="s">
        <v>200</v>
      </c>
      <c r="B17" s="2" t="s">
        <v>45</v>
      </c>
      <c r="C17">
        <v>201.2</v>
      </c>
      <c r="D17">
        <v>330</v>
      </c>
      <c r="E17">
        <v>165</v>
      </c>
      <c r="F17">
        <v>430</v>
      </c>
      <c r="G17">
        <v>925</v>
      </c>
    </row>
    <row r="18" spans="1:7" x14ac:dyDescent="0.2">
      <c r="A18" t="s">
        <v>98</v>
      </c>
      <c r="B18" s="2" t="s">
        <v>119</v>
      </c>
      <c r="C18">
        <v>204</v>
      </c>
      <c r="D18">
        <v>330</v>
      </c>
      <c r="E18">
        <v>185</v>
      </c>
      <c r="F18">
        <v>410</v>
      </c>
      <c r="G18">
        <v>925</v>
      </c>
    </row>
    <row r="19" spans="1:7" x14ac:dyDescent="0.2">
      <c r="A19" t="s">
        <v>158</v>
      </c>
      <c r="B19" s="2" t="s">
        <v>106</v>
      </c>
      <c r="C19">
        <v>217.2</v>
      </c>
      <c r="D19">
        <v>315</v>
      </c>
      <c r="E19">
        <v>190</v>
      </c>
      <c r="F19">
        <v>415</v>
      </c>
      <c r="G19">
        <v>920</v>
      </c>
    </row>
    <row r="20" spans="1:7" x14ac:dyDescent="0.2">
      <c r="A20" t="s">
        <v>231</v>
      </c>
      <c r="B20" s="2" t="s">
        <v>66</v>
      </c>
      <c r="C20">
        <v>206.1</v>
      </c>
      <c r="D20">
        <v>365</v>
      </c>
      <c r="E20">
        <v>205</v>
      </c>
      <c r="F20">
        <v>335</v>
      </c>
      <c r="G20">
        <v>905</v>
      </c>
    </row>
    <row r="21" spans="1:7" x14ac:dyDescent="0.2">
      <c r="A21" t="s">
        <v>222</v>
      </c>
      <c r="B21" s="2" t="s">
        <v>211</v>
      </c>
      <c r="C21" s="78">
        <v>216.3</v>
      </c>
      <c r="D21">
        <v>315</v>
      </c>
      <c r="E21">
        <v>190</v>
      </c>
      <c r="F21">
        <v>345</v>
      </c>
      <c r="G21">
        <v>850</v>
      </c>
    </row>
    <row r="22" spans="1:7" x14ac:dyDescent="0.2">
      <c r="A22" t="s">
        <v>199</v>
      </c>
      <c r="B22" s="2" t="s">
        <v>119</v>
      </c>
      <c r="C22">
        <v>207.4</v>
      </c>
      <c r="D22">
        <v>255</v>
      </c>
      <c r="E22">
        <v>145</v>
      </c>
      <c r="F22">
        <v>375</v>
      </c>
      <c r="G22">
        <v>775</v>
      </c>
    </row>
    <row r="23" spans="1:7" x14ac:dyDescent="0.2">
      <c r="A23" t="s">
        <v>258</v>
      </c>
      <c r="B23" s="2" t="s">
        <v>45</v>
      </c>
      <c r="C23">
        <v>210.9</v>
      </c>
      <c r="D23">
        <v>210</v>
      </c>
      <c r="E23">
        <v>135</v>
      </c>
      <c r="F23">
        <v>275</v>
      </c>
      <c r="G23">
        <v>620</v>
      </c>
    </row>
    <row r="36" spans="1:12" x14ac:dyDescent="0.2">
      <c r="C36" s="78"/>
    </row>
    <row r="37" spans="1:12" x14ac:dyDescent="0.2">
      <c r="A37">
        <v>181</v>
      </c>
      <c r="B37" s="2" t="s">
        <v>9</v>
      </c>
      <c r="C37" t="s">
        <v>14</v>
      </c>
      <c r="D37" t="s">
        <v>16</v>
      </c>
      <c r="E37" t="s">
        <v>15</v>
      </c>
      <c r="F37" t="s">
        <v>17</v>
      </c>
      <c r="G37" t="s">
        <v>18</v>
      </c>
      <c r="J37" s="2">
        <f>A37</f>
        <v>181</v>
      </c>
    </row>
    <row r="38" spans="1:12" x14ac:dyDescent="0.2">
      <c r="A38" t="s">
        <v>282</v>
      </c>
      <c r="B38" s="2" t="s">
        <v>279</v>
      </c>
      <c r="C38">
        <v>175.6</v>
      </c>
      <c r="D38">
        <v>415</v>
      </c>
      <c r="E38">
        <v>275</v>
      </c>
      <c r="F38">
        <v>435</v>
      </c>
      <c r="G38">
        <v>1125</v>
      </c>
      <c r="I38">
        <v>5</v>
      </c>
      <c r="J38" s="2" t="str">
        <f>A38</f>
        <v>Riley Pierson</v>
      </c>
      <c r="K38" t="str">
        <f>B38</f>
        <v>Seward</v>
      </c>
    </row>
    <row r="39" spans="1:12" x14ac:dyDescent="0.2">
      <c r="A39" t="s">
        <v>130</v>
      </c>
      <c r="B39" s="2" t="s">
        <v>106</v>
      </c>
      <c r="C39">
        <v>173.1</v>
      </c>
      <c r="D39">
        <v>440</v>
      </c>
      <c r="E39">
        <v>250</v>
      </c>
      <c r="F39">
        <v>470</v>
      </c>
      <c r="G39">
        <v>1160</v>
      </c>
      <c r="I39">
        <v>4</v>
      </c>
      <c r="J39" s="2" t="str">
        <f t="shared" ref="J39:J42" si="2">A39</f>
        <v>Leighton Pechar</v>
      </c>
      <c r="K39" t="str">
        <f t="shared" ref="K39:K42" si="3">B39</f>
        <v>Prep</v>
      </c>
    </row>
    <row r="40" spans="1:12" x14ac:dyDescent="0.2">
      <c r="A40" t="s">
        <v>138</v>
      </c>
      <c r="B40" s="2" t="s">
        <v>66</v>
      </c>
      <c r="C40">
        <v>174.9</v>
      </c>
      <c r="D40">
        <v>455</v>
      </c>
      <c r="E40">
        <v>255</v>
      </c>
      <c r="F40">
        <v>480</v>
      </c>
      <c r="G40">
        <v>1190</v>
      </c>
      <c r="I40">
        <v>3</v>
      </c>
      <c r="J40" s="2" t="str">
        <f t="shared" si="2"/>
        <v>Josh Lopez</v>
      </c>
      <c r="K40" t="str">
        <f t="shared" si="3"/>
        <v>Crete</v>
      </c>
    </row>
    <row r="41" spans="1:12" x14ac:dyDescent="0.2">
      <c r="A41" t="s">
        <v>127</v>
      </c>
      <c r="B41" s="2" t="s">
        <v>42</v>
      </c>
      <c r="C41">
        <v>180.1</v>
      </c>
      <c r="D41">
        <v>465</v>
      </c>
      <c r="E41">
        <v>325</v>
      </c>
      <c r="F41">
        <v>480</v>
      </c>
      <c r="G41">
        <v>1270</v>
      </c>
      <c r="I41">
        <v>2</v>
      </c>
      <c r="J41" s="2" t="str">
        <f t="shared" si="2"/>
        <v>Ka Pru Soe</v>
      </c>
      <c r="K41" t="str">
        <f t="shared" si="3"/>
        <v>Benson</v>
      </c>
    </row>
    <row r="42" spans="1:12" x14ac:dyDescent="0.2">
      <c r="A42" t="s">
        <v>229</v>
      </c>
      <c r="B42" s="2" t="s">
        <v>66</v>
      </c>
      <c r="C42">
        <v>181.5</v>
      </c>
      <c r="D42">
        <v>495</v>
      </c>
      <c r="E42">
        <v>290</v>
      </c>
      <c r="F42">
        <v>585</v>
      </c>
      <c r="G42">
        <v>1370</v>
      </c>
      <c r="I42">
        <v>1</v>
      </c>
      <c r="J42" s="2" t="str">
        <f t="shared" si="2"/>
        <v>Luis Alarcon</v>
      </c>
      <c r="K42" t="str">
        <f t="shared" si="3"/>
        <v>Crete</v>
      </c>
      <c r="L42">
        <f>G42</f>
        <v>1370</v>
      </c>
    </row>
    <row r="43" spans="1:12" x14ac:dyDescent="0.2">
      <c r="A43" t="s">
        <v>152</v>
      </c>
      <c r="B43" s="2" t="s">
        <v>45</v>
      </c>
      <c r="C43">
        <v>178.2</v>
      </c>
      <c r="D43">
        <v>370</v>
      </c>
      <c r="E43">
        <v>225</v>
      </c>
      <c r="F43">
        <v>465</v>
      </c>
      <c r="G43">
        <v>1060</v>
      </c>
    </row>
    <row r="44" spans="1:12" x14ac:dyDescent="0.2">
      <c r="A44" t="s">
        <v>216</v>
      </c>
      <c r="B44" s="2" t="s">
        <v>211</v>
      </c>
      <c r="C44">
        <v>175</v>
      </c>
      <c r="D44">
        <v>385</v>
      </c>
      <c r="E44">
        <v>215</v>
      </c>
      <c r="F44">
        <v>455</v>
      </c>
      <c r="G44">
        <v>1055</v>
      </c>
    </row>
    <row r="45" spans="1:12" x14ac:dyDescent="0.2">
      <c r="A45" t="s">
        <v>236</v>
      </c>
      <c r="B45" s="2" t="s">
        <v>110</v>
      </c>
      <c r="C45">
        <v>177.9</v>
      </c>
      <c r="D45">
        <v>355</v>
      </c>
      <c r="E45">
        <v>240</v>
      </c>
      <c r="F45">
        <v>440</v>
      </c>
      <c r="G45">
        <v>1035</v>
      </c>
    </row>
    <row r="46" spans="1:12" x14ac:dyDescent="0.2">
      <c r="A46" t="s">
        <v>83</v>
      </c>
      <c r="B46" s="2" t="s">
        <v>109</v>
      </c>
      <c r="C46">
        <v>179.5</v>
      </c>
      <c r="D46">
        <v>345</v>
      </c>
      <c r="E46">
        <v>210</v>
      </c>
      <c r="F46">
        <v>450</v>
      </c>
      <c r="G46">
        <v>1005</v>
      </c>
    </row>
    <row r="47" spans="1:12" x14ac:dyDescent="0.2">
      <c r="A47" t="s">
        <v>260</v>
      </c>
      <c r="B47" s="2" t="s">
        <v>107</v>
      </c>
      <c r="C47">
        <v>177.2</v>
      </c>
      <c r="D47">
        <v>385</v>
      </c>
      <c r="E47">
        <v>205</v>
      </c>
      <c r="F47">
        <v>415</v>
      </c>
      <c r="G47">
        <v>1005</v>
      </c>
    </row>
    <row r="48" spans="1:12" x14ac:dyDescent="0.2">
      <c r="A48" t="s">
        <v>267</v>
      </c>
      <c r="B48" s="2" t="s">
        <v>109</v>
      </c>
      <c r="C48">
        <v>173.2</v>
      </c>
      <c r="D48">
        <v>375</v>
      </c>
      <c r="E48">
        <v>240</v>
      </c>
      <c r="F48">
        <v>385</v>
      </c>
      <c r="G48">
        <v>1000</v>
      </c>
    </row>
    <row r="49" spans="1:7" x14ac:dyDescent="0.2">
      <c r="A49" t="s">
        <v>283</v>
      </c>
      <c r="B49" s="2" t="s">
        <v>279</v>
      </c>
      <c r="C49">
        <v>173.9</v>
      </c>
      <c r="D49">
        <v>345</v>
      </c>
      <c r="E49">
        <v>230</v>
      </c>
      <c r="F49">
        <v>405</v>
      </c>
      <c r="G49">
        <v>980</v>
      </c>
    </row>
    <row r="50" spans="1:7" x14ac:dyDescent="0.2">
      <c r="A50" t="s">
        <v>276</v>
      </c>
      <c r="B50" s="2" t="s">
        <v>106</v>
      </c>
      <c r="C50">
        <v>176.4</v>
      </c>
      <c r="D50">
        <v>340</v>
      </c>
      <c r="E50">
        <v>225</v>
      </c>
      <c r="F50">
        <v>410</v>
      </c>
      <c r="G50">
        <v>975</v>
      </c>
    </row>
    <row r="51" spans="1:7" x14ac:dyDescent="0.2">
      <c r="A51" t="s">
        <v>144</v>
      </c>
      <c r="B51" s="2" t="s">
        <v>106</v>
      </c>
      <c r="C51">
        <v>178.4</v>
      </c>
      <c r="D51">
        <v>375</v>
      </c>
      <c r="E51">
        <v>205</v>
      </c>
      <c r="F51">
        <v>395</v>
      </c>
      <c r="G51">
        <v>975</v>
      </c>
    </row>
    <row r="52" spans="1:7" x14ac:dyDescent="0.2">
      <c r="A52" t="s">
        <v>60</v>
      </c>
      <c r="B52" s="2" t="s">
        <v>43</v>
      </c>
      <c r="C52">
        <v>176.7</v>
      </c>
      <c r="D52">
        <v>335</v>
      </c>
      <c r="E52">
        <v>240</v>
      </c>
      <c r="F52">
        <v>360</v>
      </c>
      <c r="G52">
        <v>935</v>
      </c>
    </row>
    <row r="53" spans="1:7" x14ac:dyDescent="0.2">
      <c r="A53" t="s">
        <v>135</v>
      </c>
      <c r="B53" s="2" t="s">
        <v>66</v>
      </c>
      <c r="C53">
        <v>168.7</v>
      </c>
      <c r="D53">
        <v>350</v>
      </c>
      <c r="E53">
        <v>215</v>
      </c>
      <c r="F53">
        <v>355</v>
      </c>
      <c r="G53">
        <v>920</v>
      </c>
    </row>
    <row r="54" spans="1:7" x14ac:dyDescent="0.2">
      <c r="A54" t="s">
        <v>80</v>
      </c>
      <c r="B54" s="2" t="s">
        <v>106</v>
      </c>
      <c r="C54">
        <v>176.4</v>
      </c>
      <c r="D54">
        <v>355</v>
      </c>
      <c r="E54">
        <v>185</v>
      </c>
      <c r="F54">
        <v>375</v>
      </c>
      <c r="G54">
        <v>915</v>
      </c>
    </row>
    <row r="55" spans="1:7" x14ac:dyDescent="0.2">
      <c r="A55" t="s">
        <v>141</v>
      </c>
      <c r="B55" s="2" t="s">
        <v>57</v>
      </c>
      <c r="C55">
        <v>166.1</v>
      </c>
      <c r="D55">
        <v>285</v>
      </c>
      <c r="E55">
        <v>205</v>
      </c>
      <c r="F55">
        <v>405</v>
      </c>
      <c r="G55">
        <v>895</v>
      </c>
    </row>
    <row r="56" spans="1:7" x14ac:dyDescent="0.2">
      <c r="A56" t="s">
        <v>145</v>
      </c>
      <c r="B56" s="2" t="s">
        <v>106</v>
      </c>
      <c r="C56">
        <v>178.7</v>
      </c>
      <c r="D56">
        <v>320</v>
      </c>
      <c r="E56">
        <v>215</v>
      </c>
      <c r="F56">
        <v>360</v>
      </c>
      <c r="G56">
        <v>895</v>
      </c>
    </row>
    <row r="57" spans="1:7" x14ac:dyDescent="0.2">
      <c r="A57" t="s">
        <v>82</v>
      </c>
      <c r="B57" s="2" t="s">
        <v>106</v>
      </c>
      <c r="C57">
        <v>179.2</v>
      </c>
      <c r="D57">
        <v>340</v>
      </c>
      <c r="E57">
        <v>185</v>
      </c>
      <c r="F57">
        <v>370</v>
      </c>
      <c r="G57">
        <v>895</v>
      </c>
    </row>
    <row r="58" spans="1:7" x14ac:dyDescent="0.2">
      <c r="A58" t="s">
        <v>133</v>
      </c>
      <c r="B58" s="2" t="s">
        <v>44</v>
      </c>
      <c r="C58">
        <v>172.4</v>
      </c>
      <c r="D58">
        <v>330</v>
      </c>
      <c r="E58">
        <v>180</v>
      </c>
      <c r="F58">
        <v>380</v>
      </c>
      <c r="G58">
        <v>890</v>
      </c>
    </row>
    <row r="59" spans="1:7" x14ac:dyDescent="0.2">
      <c r="A59" s="78" t="s">
        <v>269</v>
      </c>
      <c r="B59" s="66" t="s">
        <v>109</v>
      </c>
      <c r="C59">
        <v>177.6</v>
      </c>
      <c r="D59">
        <v>305</v>
      </c>
      <c r="E59">
        <v>200</v>
      </c>
      <c r="F59">
        <v>375</v>
      </c>
      <c r="G59">
        <v>880</v>
      </c>
    </row>
    <row r="60" spans="1:7" x14ac:dyDescent="0.2">
      <c r="A60" t="s">
        <v>234</v>
      </c>
      <c r="B60" s="2" t="s">
        <v>110</v>
      </c>
      <c r="C60">
        <v>177.6</v>
      </c>
      <c r="D60">
        <v>335</v>
      </c>
      <c r="E60">
        <v>175</v>
      </c>
      <c r="F60">
        <v>360</v>
      </c>
      <c r="G60">
        <v>870</v>
      </c>
    </row>
    <row r="61" spans="1:7" x14ac:dyDescent="0.2">
      <c r="A61" t="s">
        <v>206</v>
      </c>
      <c r="B61" s="2" t="s">
        <v>42</v>
      </c>
      <c r="C61">
        <v>173.9</v>
      </c>
      <c r="D61">
        <v>315</v>
      </c>
      <c r="E61">
        <v>185</v>
      </c>
      <c r="F61">
        <v>365</v>
      </c>
      <c r="G61">
        <v>865</v>
      </c>
    </row>
    <row r="62" spans="1:7" x14ac:dyDescent="0.2">
      <c r="A62" t="s">
        <v>97</v>
      </c>
      <c r="B62" s="2" t="s">
        <v>57</v>
      </c>
      <c r="C62">
        <v>177.2</v>
      </c>
      <c r="D62">
        <v>295</v>
      </c>
      <c r="E62">
        <v>185</v>
      </c>
      <c r="F62">
        <v>335</v>
      </c>
      <c r="G62">
        <v>815</v>
      </c>
    </row>
    <row r="63" spans="1:7" x14ac:dyDescent="0.2">
      <c r="A63" t="s">
        <v>235</v>
      </c>
      <c r="B63" s="2" t="s">
        <v>110</v>
      </c>
      <c r="C63">
        <v>177.3</v>
      </c>
      <c r="D63">
        <v>230</v>
      </c>
      <c r="E63">
        <v>205</v>
      </c>
      <c r="F63">
        <v>355</v>
      </c>
      <c r="G63">
        <v>790</v>
      </c>
    </row>
    <row r="64" spans="1:7" x14ac:dyDescent="0.2">
      <c r="A64" t="s">
        <v>251</v>
      </c>
      <c r="B64" s="2" t="s">
        <v>45</v>
      </c>
      <c r="C64">
        <v>179.8</v>
      </c>
      <c r="D64">
        <v>250</v>
      </c>
      <c r="E64">
        <v>170</v>
      </c>
      <c r="F64">
        <v>330</v>
      </c>
      <c r="G64">
        <v>750</v>
      </c>
    </row>
    <row r="65" spans="1:12" x14ac:dyDescent="0.2">
      <c r="A65" t="s">
        <v>89</v>
      </c>
      <c r="B65" s="2" t="s">
        <v>45</v>
      </c>
      <c r="C65">
        <v>174.6</v>
      </c>
      <c r="D65">
        <v>220</v>
      </c>
      <c r="E65">
        <v>115</v>
      </c>
      <c r="F65">
        <v>340</v>
      </c>
      <c r="G65">
        <v>675</v>
      </c>
    </row>
    <row r="66" spans="1:12" x14ac:dyDescent="0.2">
      <c r="A66" t="s">
        <v>252</v>
      </c>
      <c r="B66" s="2" t="s">
        <v>45</v>
      </c>
      <c r="C66">
        <v>173.5</v>
      </c>
      <c r="D66">
        <v>215</v>
      </c>
      <c r="E66">
        <v>130</v>
      </c>
      <c r="F66">
        <v>300</v>
      </c>
      <c r="G66">
        <v>645</v>
      </c>
    </row>
    <row r="67" spans="1:12" x14ac:dyDescent="0.2">
      <c r="A67" t="s">
        <v>281</v>
      </c>
      <c r="B67" s="2" t="s">
        <v>279</v>
      </c>
      <c r="C67">
        <v>172</v>
      </c>
      <c r="D67">
        <v>205</v>
      </c>
      <c r="E67">
        <v>120</v>
      </c>
      <c r="F67">
        <v>315</v>
      </c>
      <c r="G67">
        <v>640</v>
      </c>
    </row>
    <row r="68" spans="1:12" x14ac:dyDescent="0.2">
      <c r="A68" t="s">
        <v>146</v>
      </c>
      <c r="B68" s="2" t="s">
        <v>106</v>
      </c>
      <c r="C68">
        <v>175.8</v>
      </c>
      <c r="D68">
        <v>215</v>
      </c>
      <c r="E68">
        <v>125</v>
      </c>
      <c r="F68">
        <v>295</v>
      </c>
      <c r="G68">
        <v>635</v>
      </c>
    </row>
    <row r="69" spans="1:12" x14ac:dyDescent="0.2">
      <c r="A69" t="s">
        <v>148</v>
      </c>
      <c r="B69" s="2" t="s">
        <v>45</v>
      </c>
      <c r="C69">
        <v>175</v>
      </c>
      <c r="D69">
        <v>350</v>
      </c>
      <c r="E69">
        <v>235</v>
      </c>
      <c r="F69">
        <v>0</v>
      </c>
      <c r="G69">
        <v>585</v>
      </c>
    </row>
    <row r="70" spans="1:12" x14ac:dyDescent="0.2">
      <c r="A70" t="s">
        <v>253</v>
      </c>
      <c r="B70" s="2" t="s">
        <v>45</v>
      </c>
      <c r="C70">
        <v>176.8</v>
      </c>
      <c r="D70">
        <v>175</v>
      </c>
      <c r="E70">
        <v>120</v>
      </c>
      <c r="F70">
        <v>225</v>
      </c>
      <c r="G70">
        <v>520</v>
      </c>
    </row>
    <row r="71" spans="1:12" x14ac:dyDescent="0.2">
      <c r="A71" t="s">
        <v>122</v>
      </c>
      <c r="B71" s="2" t="s">
        <v>42</v>
      </c>
      <c r="C71">
        <v>176.2</v>
      </c>
      <c r="D71">
        <v>0</v>
      </c>
      <c r="E71">
        <v>135</v>
      </c>
      <c r="F71">
        <v>350</v>
      </c>
      <c r="G71">
        <v>485</v>
      </c>
    </row>
    <row r="74" spans="1:12" x14ac:dyDescent="0.2">
      <c r="A74">
        <v>198</v>
      </c>
      <c r="B74" s="2" t="s">
        <v>9</v>
      </c>
      <c r="C74" t="s">
        <v>14</v>
      </c>
      <c r="D74" t="s">
        <v>16</v>
      </c>
      <c r="E74" t="s">
        <v>15</v>
      </c>
      <c r="F74" t="s">
        <v>17</v>
      </c>
      <c r="G74" t="s">
        <v>18</v>
      </c>
      <c r="J74" s="2">
        <f>A74</f>
        <v>198</v>
      </c>
    </row>
    <row r="75" spans="1:12" x14ac:dyDescent="0.2">
      <c r="A75" t="s">
        <v>257</v>
      </c>
      <c r="B75" s="2" t="s">
        <v>45</v>
      </c>
      <c r="C75">
        <v>196.1</v>
      </c>
      <c r="D75">
        <v>400</v>
      </c>
      <c r="E75">
        <v>255</v>
      </c>
      <c r="F75">
        <v>525</v>
      </c>
      <c r="G75">
        <v>1180</v>
      </c>
      <c r="I75">
        <v>5</v>
      </c>
      <c r="J75" s="2" t="str">
        <f>A75</f>
        <v>Samir Maday</v>
      </c>
      <c r="K75" t="str">
        <f>B75</f>
        <v>Lexington</v>
      </c>
    </row>
    <row r="76" spans="1:12" x14ac:dyDescent="0.2">
      <c r="A76" t="s">
        <v>230</v>
      </c>
      <c r="B76" s="2" t="s">
        <v>66</v>
      </c>
      <c r="C76">
        <v>193.8</v>
      </c>
      <c r="D76">
        <v>480</v>
      </c>
      <c r="E76">
        <v>235</v>
      </c>
      <c r="F76">
        <v>500</v>
      </c>
      <c r="G76">
        <v>1215</v>
      </c>
      <c r="I76">
        <v>4</v>
      </c>
      <c r="J76" s="2" t="str">
        <f t="shared" ref="J76:J79" si="4">A76</f>
        <v>Fredy Jacinto</v>
      </c>
      <c r="K76" t="str">
        <f t="shared" ref="K76:K79" si="5">B76</f>
        <v>Crete</v>
      </c>
    </row>
    <row r="77" spans="1:12" x14ac:dyDescent="0.2">
      <c r="A77" t="s">
        <v>254</v>
      </c>
      <c r="B77" s="2" t="s">
        <v>45</v>
      </c>
      <c r="C77">
        <v>195.8</v>
      </c>
      <c r="D77">
        <v>425</v>
      </c>
      <c r="E77">
        <v>260</v>
      </c>
      <c r="F77">
        <v>550</v>
      </c>
      <c r="G77">
        <v>1235</v>
      </c>
      <c r="I77">
        <v>3</v>
      </c>
      <c r="J77" s="2" t="str">
        <f t="shared" si="4"/>
        <v>Cesar Francisco</v>
      </c>
      <c r="K77" t="str">
        <f t="shared" si="5"/>
        <v>Lexington</v>
      </c>
    </row>
    <row r="78" spans="1:12" x14ac:dyDescent="0.2">
      <c r="A78" t="s">
        <v>270</v>
      </c>
      <c r="B78" s="2" t="s">
        <v>109</v>
      </c>
      <c r="C78">
        <v>192.5</v>
      </c>
      <c r="D78">
        <v>485</v>
      </c>
      <c r="E78">
        <v>255</v>
      </c>
      <c r="F78">
        <v>500</v>
      </c>
      <c r="G78">
        <v>1240</v>
      </c>
      <c r="I78">
        <v>2</v>
      </c>
      <c r="J78" s="2" t="str">
        <f t="shared" si="4"/>
        <v>Henry Roberts</v>
      </c>
      <c r="K78" t="str">
        <f t="shared" si="5"/>
        <v>Papio</v>
      </c>
    </row>
    <row r="79" spans="1:12" x14ac:dyDescent="0.2">
      <c r="A79" t="s">
        <v>219</v>
      </c>
      <c r="B79" s="2" t="s">
        <v>211</v>
      </c>
      <c r="C79">
        <v>196.9</v>
      </c>
      <c r="D79">
        <v>405</v>
      </c>
      <c r="E79">
        <v>295</v>
      </c>
      <c r="F79">
        <v>555</v>
      </c>
      <c r="G79">
        <v>1255</v>
      </c>
      <c r="I79">
        <v>1</v>
      </c>
      <c r="J79" s="2" t="str">
        <f t="shared" si="4"/>
        <v>Abrahm Christensen</v>
      </c>
      <c r="K79" t="str">
        <f t="shared" si="5"/>
        <v xml:space="preserve">Columbus </v>
      </c>
      <c r="L79">
        <f>G79</f>
        <v>1255</v>
      </c>
    </row>
    <row r="80" spans="1:12" x14ac:dyDescent="0.2">
      <c r="A80" t="s">
        <v>53</v>
      </c>
      <c r="B80" s="2" t="s">
        <v>119</v>
      </c>
      <c r="C80">
        <v>190.6</v>
      </c>
      <c r="D80">
        <v>410</v>
      </c>
      <c r="E80">
        <v>305</v>
      </c>
      <c r="F80">
        <v>435</v>
      </c>
      <c r="G80">
        <v>1150</v>
      </c>
    </row>
    <row r="81" spans="1:7" x14ac:dyDescent="0.2">
      <c r="A81" t="s">
        <v>153</v>
      </c>
      <c r="B81" s="2" t="s">
        <v>58</v>
      </c>
      <c r="C81">
        <v>196.1</v>
      </c>
      <c r="D81">
        <v>345</v>
      </c>
      <c r="E81">
        <v>245</v>
      </c>
      <c r="F81">
        <v>510</v>
      </c>
      <c r="G81">
        <v>1100</v>
      </c>
    </row>
    <row r="82" spans="1:7" x14ac:dyDescent="0.2">
      <c r="A82" t="s">
        <v>154</v>
      </c>
      <c r="B82" s="2" t="s">
        <v>57</v>
      </c>
      <c r="C82">
        <v>195.6</v>
      </c>
      <c r="D82">
        <v>400</v>
      </c>
      <c r="E82">
        <v>250</v>
      </c>
      <c r="F82">
        <v>440</v>
      </c>
      <c r="G82">
        <v>1090</v>
      </c>
    </row>
    <row r="83" spans="1:7" x14ac:dyDescent="0.2">
      <c r="A83" t="s">
        <v>342</v>
      </c>
      <c r="B83" s="2" t="s">
        <v>101</v>
      </c>
      <c r="C83">
        <v>198</v>
      </c>
      <c r="D83">
        <v>355</v>
      </c>
      <c r="E83">
        <v>255</v>
      </c>
      <c r="F83">
        <v>435</v>
      </c>
      <c r="G83">
        <v>1045</v>
      </c>
    </row>
    <row r="84" spans="1:7" x14ac:dyDescent="0.2">
      <c r="A84" t="s">
        <v>150</v>
      </c>
      <c r="B84" s="2" t="s">
        <v>106</v>
      </c>
      <c r="C84">
        <v>197.2</v>
      </c>
      <c r="D84">
        <v>385</v>
      </c>
      <c r="E84">
        <v>230</v>
      </c>
      <c r="F84">
        <v>410</v>
      </c>
      <c r="G84">
        <v>1025</v>
      </c>
    </row>
    <row r="85" spans="1:7" x14ac:dyDescent="0.2">
      <c r="A85" t="s">
        <v>209</v>
      </c>
      <c r="B85" s="2" t="s">
        <v>44</v>
      </c>
      <c r="C85">
        <v>182.7</v>
      </c>
      <c r="D85">
        <v>385</v>
      </c>
      <c r="E85">
        <v>185</v>
      </c>
      <c r="F85">
        <v>450</v>
      </c>
      <c r="G85">
        <v>1020</v>
      </c>
    </row>
    <row r="86" spans="1:7" x14ac:dyDescent="0.2">
      <c r="A86" t="s">
        <v>99</v>
      </c>
      <c r="B86" s="2" t="s">
        <v>45</v>
      </c>
      <c r="C86">
        <v>192.6</v>
      </c>
      <c r="D86">
        <v>320</v>
      </c>
      <c r="E86">
        <v>220</v>
      </c>
      <c r="F86">
        <v>410</v>
      </c>
      <c r="G86">
        <v>950</v>
      </c>
    </row>
    <row r="87" spans="1:7" x14ac:dyDescent="0.2">
      <c r="A87" t="s">
        <v>147</v>
      </c>
      <c r="B87" s="2" t="s">
        <v>44</v>
      </c>
      <c r="C87">
        <v>187.4</v>
      </c>
      <c r="D87">
        <v>315</v>
      </c>
      <c r="E87">
        <v>170</v>
      </c>
      <c r="F87">
        <v>400</v>
      </c>
      <c r="G87">
        <v>885</v>
      </c>
    </row>
    <row r="88" spans="1:7" x14ac:dyDescent="0.2">
      <c r="A88" t="s">
        <v>271</v>
      </c>
      <c r="B88" s="2" t="s">
        <v>109</v>
      </c>
      <c r="C88">
        <v>195.3</v>
      </c>
      <c r="D88">
        <v>315</v>
      </c>
      <c r="E88">
        <v>165</v>
      </c>
      <c r="F88">
        <v>405</v>
      </c>
      <c r="G88">
        <v>885</v>
      </c>
    </row>
    <row r="89" spans="1:7" x14ac:dyDescent="0.2">
      <c r="A89" t="s">
        <v>239</v>
      </c>
      <c r="B89" s="2" t="s">
        <v>58</v>
      </c>
      <c r="C89">
        <v>195.7</v>
      </c>
      <c r="D89">
        <v>415</v>
      </c>
      <c r="E89">
        <v>225</v>
      </c>
      <c r="F89">
        <v>225</v>
      </c>
      <c r="G89">
        <v>865</v>
      </c>
    </row>
    <row r="90" spans="1:7" x14ac:dyDescent="0.2">
      <c r="A90" t="s">
        <v>218</v>
      </c>
      <c r="B90" s="2" t="s">
        <v>211</v>
      </c>
      <c r="C90">
        <v>187.3</v>
      </c>
      <c r="D90">
        <v>320</v>
      </c>
      <c r="E90">
        <v>175</v>
      </c>
      <c r="F90">
        <v>370</v>
      </c>
      <c r="G90">
        <v>865</v>
      </c>
    </row>
    <row r="91" spans="1:7" x14ac:dyDescent="0.2">
      <c r="A91" t="s">
        <v>208</v>
      </c>
      <c r="B91" s="2" t="s">
        <v>44</v>
      </c>
      <c r="C91">
        <v>185.7</v>
      </c>
      <c r="D91">
        <v>275</v>
      </c>
      <c r="E91">
        <v>200</v>
      </c>
      <c r="F91">
        <v>360</v>
      </c>
      <c r="G91">
        <v>835</v>
      </c>
    </row>
    <row r="92" spans="1:7" x14ac:dyDescent="0.2">
      <c r="A92" t="s">
        <v>79</v>
      </c>
      <c r="B92" s="2" t="s">
        <v>43</v>
      </c>
      <c r="C92">
        <v>191.3</v>
      </c>
      <c r="D92">
        <v>290</v>
      </c>
      <c r="E92">
        <v>185</v>
      </c>
      <c r="F92">
        <v>360</v>
      </c>
      <c r="G92">
        <v>835</v>
      </c>
    </row>
    <row r="93" spans="1:7" x14ac:dyDescent="0.2">
      <c r="A93" t="s">
        <v>149</v>
      </c>
      <c r="B93" s="2" t="s">
        <v>106</v>
      </c>
      <c r="C93">
        <v>195.9</v>
      </c>
      <c r="D93">
        <v>265</v>
      </c>
      <c r="E93">
        <v>125</v>
      </c>
      <c r="F93">
        <v>330</v>
      </c>
      <c r="G93">
        <v>720</v>
      </c>
    </row>
    <row r="94" spans="1:7" x14ac:dyDescent="0.2">
      <c r="A94" t="s">
        <v>263</v>
      </c>
      <c r="B94" s="2" t="s">
        <v>262</v>
      </c>
      <c r="C94">
        <v>194.6</v>
      </c>
      <c r="D94">
        <v>0</v>
      </c>
      <c r="E94">
        <v>255</v>
      </c>
      <c r="F94">
        <v>455</v>
      </c>
      <c r="G94">
        <v>710</v>
      </c>
    </row>
    <row r="95" spans="1:7" x14ac:dyDescent="0.2">
      <c r="A95" t="s">
        <v>256</v>
      </c>
      <c r="B95" s="2" t="s">
        <v>45</v>
      </c>
      <c r="C95">
        <v>194.2</v>
      </c>
      <c r="D95">
        <v>230</v>
      </c>
      <c r="E95">
        <v>165</v>
      </c>
      <c r="F95">
        <v>300</v>
      </c>
      <c r="G95">
        <v>695</v>
      </c>
    </row>
    <row r="96" spans="1:7" x14ac:dyDescent="0.2">
      <c r="A96" t="s">
        <v>255</v>
      </c>
      <c r="B96" s="2" t="s">
        <v>45</v>
      </c>
      <c r="C96">
        <v>195</v>
      </c>
      <c r="D96">
        <v>245</v>
      </c>
      <c r="E96">
        <v>150</v>
      </c>
      <c r="F96">
        <v>300</v>
      </c>
      <c r="G96">
        <v>695</v>
      </c>
    </row>
    <row r="97" spans="1:12" x14ac:dyDescent="0.2">
      <c r="A97" t="s">
        <v>277</v>
      </c>
      <c r="B97" s="2" t="s">
        <v>106</v>
      </c>
      <c r="C97">
        <v>186.5</v>
      </c>
      <c r="D97">
        <v>265</v>
      </c>
      <c r="E97">
        <v>195</v>
      </c>
      <c r="F97">
        <v>0</v>
      </c>
      <c r="G97">
        <v>460</v>
      </c>
    </row>
    <row r="106" spans="1:12" x14ac:dyDescent="0.2">
      <c r="A106">
        <v>275</v>
      </c>
      <c r="B106" s="2" t="s">
        <v>9</v>
      </c>
      <c r="C106" t="s">
        <v>14</v>
      </c>
      <c r="D106" t="s">
        <v>16</v>
      </c>
      <c r="E106" t="s">
        <v>15</v>
      </c>
      <c r="F106" t="s">
        <v>17</v>
      </c>
      <c r="G106" t="s">
        <v>18</v>
      </c>
      <c r="J106" s="2">
        <f>A106</f>
        <v>275</v>
      </c>
    </row>
    <row r="107" spans="1:12" x14ac:dyDescent="0.2">
      <c r="A107" t="s">
        <v>170</v>
      </c>
      <c r="B107" s="2" t="s">
        <v>58</v>
      </c>
      <c r="C107">
        <v>266.10000000000002</v>
      </c>
      <c r="D107">
        <v>415</v>
      </c>
      <c r="E107">
        <v>195</v>
      </c>
      <c r="F107">
        <v>0</v>
      </c>
      <c r="G107">
        <v>610</v>
      </c>
      <c r="I107">
        <v>5</v>
      </c>
      <c r="J107" s="2" t="str">
        <f>A107</f>
        <v>Mario Borrego</v>
      </c>
      <c r="K107" t="str">
        <f>B107</f>
        <v>Grand Island</v>
      </c>
    </row>
    <row r="108" spans="1:12" x14ac:dyDescent="0.2">
      <c r="A108" t="s">
        <v>225</v>
      </c>
      <c r="B108" s="66" t="s">
        <v>211</v>
      </c>
      <c r="C108">
        <v>264.39999999999998</v>
      </c>
      <c r="D108">
        <v>255</v>
      </c>
      <c r="E108">
        <v>190</v>
      </c>
      <c r="F108">
        <v>340</v>
      </c>
      <c r="G108">
        <v>785</v>
      </c>
      <c r="I108">
        <v>4</v>
      </c>
      <c r="J108" s="2" t="str">
        <f t="shared" ref="J108:J111" si="6">A108</f>
        <v>Brandon Avila</v>
      </c>
      <c r="K108" t="str">
        <f t="shared" ref="K108:K111" si="7">B108</f>
        <v xml:space="preserve">Columbus </v>
      </c>
    </row>
    <row r="109" spans="1:12" x14ac:dyDescent="0.2">
      <c r="A109" t="s">
        <v>52</v>
      </c>
      <c r="B109" s="2" t="s">
        <v>106</v>
      </c>
      <c r="C109">
        <v>263.39999999999998</v>
      </c>
      <c r="D109">
        <v>385</v>
      </c>
      <c r="E109">
        <v>215</v>
      </c>
      <c r="F109">
        <v>445</v>
      </c>
      <c r="G109">
        <v>1045</v>
      </c>
      <c r="I109">
        <v>3</v>
      </c>
      <c r="J109" s="2" t="str">
        <f t="shared" si="6"/>
        <v>Alex Bernier</v>
      </c>
      <c r="K109" t="str">
        <f t="shared" si="7"/>
        <v>Prep</v>
      </c>
    </row>
    <row r="110" spans="1:12" x14ac:dyDescent="0.2">
      <c r="A110" t="s">
        <v>169</v>
      </c>
      <c r="B110" s="2" t="s">
        <v>107</v>
      </c>
      <c r="C110">
        <v>258.8</v>
      </c>
      <c r="D110">
        <v>465</v>
      </c>
      <c r="E110">
        <v>385</v>
      </c>
      <c r="F110">
        <v>445</v>
      </c>
      <c r="G110">
        <v>1295</v>
      </c>
      <c r="I110">
        <v>2</v>
      </c>
      <c r="J110" s="2" t="str">
        <f t="shared" si="6"/>
        <v>Connor Ball</v>
      </c>
      <c r="K110" t="str">
        <f t="shared" si="7"/>
        <v>McCook</v>
      </c>
    </row>
    <row r="111" spans="1:12" x14ac:dyDescent="0.2">
      <c r="A111" t="s">
        <v>56</v>
      </c>
      <c r="B111" s="2" t="s">
        <v>119</v>
      </c>
      <c r="C111">
        <v>275</v>
      </c>
      <c r="D111">
        <v>585</v>
      </c>
      <c r="E111">
        <v>300</v>
      </c>
      <c r="F111">
        <v>550</v>
      </c>
      <c r="G111">
        <v>1435</v>
      </c>
      <c r="I111">
        <v>1</v>
      </c>
      <c r="J111" s="2" t="str">
        <f t="shared" si="6"/>
        <v>Mason Lira</v>
      </c>
      <c r="K111" t="str">
        <f t="shared" si="7"/>
        <v>Bell East</v>
      </c>
      <c r="L111">
        <f>G111</f>
        <v>1435</v>
      </c>
    </row>
    <row r="117" spans="1:12" x14ac:dyDescent="0.2">
      <c r="G117">
        <v>0</v>
      </c>
    </row>
    <row r="118" spans="1:12" x14ac:dyDescent="0.2">
      <c r="G118">
        <v>0</v>
      </c>
    </row>
    <row r="119" spans="1:12" x14ac:dyDescent="0.2">
      <c r="G119">
        <v>0</v>
      </c>
    </row>
    <row r="120" spans="1:12" x14ac:dyDescent="0.2">
      <c r="G120">
        <v>0</v>
      </c>
    </row>
    <row r="121" spans="1:12" x14ac:dyDescent="0.2">
      <c r="G121">
        <v>0</v>
      </c>
    </row>
    <row r="122" spans="1:12" x14ac:dyDescent="0.2">
      <c r="A122" t="s">
        <v>26</v>
      </c>
      <c r="B122" s="2" t="s">
        <v>9</v>
      </c>
      <c r="C122" t="s">
        <v>14</v>
      </c>
      <c r="D122" t="s">
        <v>16</v>
      </c>
      <c r="E122" t="s">
        <v>15</v>
      </c>
      <c r="F122" t="s">
        <v>17</v>
      </c>
      <c r="G122" t="s">
        <v>18</v>
      </c>
      <c r="J122" s="2" t="str">
        <f>A122</f>
        <v>HWT</v>
      </c>
    </row>
    <row r="123" spans="1:12" x14ac:dyDescent="0.2">
      <c r="A123" t="s">
        <v>204</v>
      </c>
      <c r="B123" s="66" t="s">
        <v>119</v>
      </c>
      <c r="C123">
        <v>299.8</v>
      </c>
      <c r="D123">
        <v>405</v>
      </c>
      <c r="E123">
        <v>225</v>
      </c>
      <c r="F123">
        <v>445</v>
      </c>
      <c r="G123">
        <v>1075</v>
      </c>
      <c r="I123">
        <v>5</v>
      </c>
      <c r="J123" s="2" t="str">
        <f>A123</f>
        <v>Rafael Almanza</v>
      </c>
      <c r="K123" t="str">
        <f>B123</f>
        <v>Bell East</v>
      </c>
    </row>
    <row r="124" spans="1:12" x14ac:dyDescent="0.2">
      <c r="A124" t="s">
        <v>237</v>
      </c>
      <c r="B124" s="2" t="s">
        <v>110</v>
      </c>
      <c r="C124">
        <v>310.8</v>
      </c>
      <c r="D124">
        <v>550</v>
      </c>
      <c r="E124">
        <v>255</v>
      </c>
      <c r="F124">
        <v>500</v>
      </c>
      <c r="G124">
        <v>1305</v>
      </c>
      <c r="I124">
        <v>4</v>
      </c>
      <c r="J124" s="2" t="str">
        <f t="shared" ref="J124:J127" si="8">A124</f>
        <v xml:space="preserve">Ben Madrigal </v>
      </c>
      <c r="K124" t="str">
        <f t="shared" ref="K124:K127" si="9">B124</f>
        <v>Elkhorn</v>
      </c>
    </row>
    <row r="125" spans="1:12" x14ac:dyDescent="0.2">
      <c r="A125" t="s">
        <v>349</v>
      </c>
      <c r="B125" s="2" t="s">
        <v>202</v>
      </c>
      <c r="C125">
        <v>297.60000000000002</v>
      </c>
      <c r="D125">
        <v>520</v>
      </c>
      <c r="E125">
        <v>315</v>
      </c>
      <c r="F125">
        <v>565</v>
      </c>
      <c r="G125">
        <v>1400</v>
      </c>
      <c r="I125">
        <v>3</v>
      </c>
      <c r="J125" s="2" t="str">
        <f t="shared" si="8"/>
        <v xml:space="preserve">Jaxon Norris </v>
      </c>
      <c r="K125" t="str">
        <f t="shared" si="9"/>
        <v>Beatrice</v>
      </c>
    </row>
    <row r="126" spans="1:12" x14ac:dyDescent="0.2">
      <c r="A126" t="s">
        <v>232</v>
      </c>
      <c r="B126" s="2" t="s">
        <v>66</v>
      </c>
      <c r="C126">
        <v>312.60000000000002</v>
      </c>
      <c r="D126">
        <v>585</v>
      </c>
      <c r="E126">
        <v>350</v>
      </c>
      <c r="F126">
        <v>500</v>
      </c>
      <c r="G126">
        <v>1435</v>
      </c>
      <c r="I126">
        <v>2</v>
      </c>
      <c r="J126" s="2" t="str">
        <f t="shared" si="8"/>
        <v>Saul Lopez</v>
      </c>
      <c r="K126" t="str">
        <f t="shared" si="9"/>
        <v>Crete</v>
      </c>
    </row>
    <row r="127" spans="1:12" x14ac:dyDescent="0.2">
      <c r="A127" t="s">
        <v>173</v>
      </c>
      <c r="B127" s="2" t="s">
        <v>45</v>
      </c>
      <c r="C127">
        <v>335</v>
      </c>
      <c r="D127">
        <v>525</v>
      </c>
      <c r="E127">
        <v>425</v>
      </c>
      <c r="F127">
        <v>635</v>
      </c>
      <c r="G127">
        <v>1585</v>
      </c>
      <c r="I127">
        <v>1</v>
      </c>
      <c r="J127" s="2" t="str">
        <f t="shared" si="8"/>
        <v>Miguel Castellanos</v>
      </c>
      <c r="K127" t="str">
        <f t="shared" si="9"/>
        <v>Lexington</v>
      </c>
      <c r="L127">
        <f>G127</f>
        <v>1585</v>
      </c>
    </row>
    <row r="128" spans="1:12" x14ac:dyDescent="0.2">
      <c r="A128" t="s">
        <v>172</v>
      </c>
      <c r="B128" s="2" t="s">
        <v>107</v>
      </c>
      <c r="C128">
        <v>295.8</v>
      </c>
      <c r="D128">
        <v>355</v>
      </c>
      <c r="E128">
        <v>230</v>
      </c>
      <c r="F128">
        <v>465</v>
      </c>
      <c r="G128">
        <v>1050</v>
      </c>
    </row>
    <row r="129" spans="1:7" x14ac:dyDescent="0.2">
      <c r="A129" t="s">
        <v>171</v>
      </c>
      <c r="B129" s="2" t="s">
        <v>106</v>
      </c>
      <c r="C129">
        <v>285</v>
      </c>
      <c r="D129">
        <v>385</v>
      </c>
      <c r="E129">
        <v>185</v>
      </c>
      <c r="F129">
        <v>425</v>
      </c>
      <c r="G129">
        <v>995</v>
      </c>
    </row>
    <row r="130" spans="1:7" x14ac:dyDescent="0.2">
      <c r="A130" t="s">
        <v>174</v>
      </c>
      <c r="B130" s="2" t="s">
        <v>57</v>
      </c>
      <c r="C130">
        <v>335</v>
      </c>
      <c r="D130">
        <v>270</v>
      </c>
      <c r="E130">
        <v>200</v>
      </c>
      <c r="F130">
        <v>380</v>
      </c>
      <c r="G130">
        <v>850</v>
      </c>
    </row>
    <row r="150" spans="1:12" x14ac:dyDescent="0.2">
      <c r="A150">
        <v>242</v>
      </c>
      <c r="B150" s="2" t="s">
        <v>9</v>
      </c>
      <c r="C150" t="s">
        <v>14</v>
      </c>
      <c r="D150" t="s">
        <v>16</v>
      </c>
      <c r="E150" t="s">
        <v>15</v>
      </c>
      <c r="F150" t="s">
        <v>17</v>
      </c>
      <c r="G150" t="s">
        <v>18</v>
      </c>
      <c r="J150" s="2">
        <f>A150</f>
        <v>242</v>
      </c>
    </row>
    <row r="151" spans="1:12" x14ac:dyDescent="0.2">
      <c r="A151" t="s">
        <v>273</v>
      </c>
      <c r="B151" s="2" t="s">
        <v>109</v>
      </c>
      <c r="C151">
        <v>237.3</v>
      </c>
      <c r="D151">
        <v>405</v>
      </c>
      <c r="E151">
        <v>255</v>
      </c>
      <c r="F151">
        <v>495</v>
      </c>
      <c r="G151">
        <v>1155</v>
      </c>
      <c r="I151">
        <v>5</v>
      </c>
      <c r="J151" s="2" t="str">
        <f>A151</f>
        <v>Charlie Pyle</v>
      </c>
      <c r="K151" t="str">
        <f>B151</f>
        <v>Papio</v>
      </c>
    </row>
    <row r="152" spans="1:12" x14ac:dyDescent="0.2">
      <c r="A152" t="s">
        <v>201</v>
      </c>
      <c r="B152" s="2" t="s">
        <v>42</v>
      </c>
      <c r="C152">
        <v>225.5</v>
      </c>
      <c r="D152">
        <v>425</v>
      </c>
      <c r="E152">
        <v>300</v>
      </c>
      <c r="F152">
        <v>500</v>
      </c>
      <c r="G152">
        <v>1225</v>
      </c>
      <c r="I152">
        <v>4</v>
      </c>
      <c r="J152" s="2" t="str">
        <f t="shared" ref="J152:J155" si="10">A152</f>
        <v>Ker Kler Htoo</v>
      </c>
      <c r="K152" t="str">
        <f t="shared" ref="K152:K155" si="11">B152</f>
        <v>Benson</v>
      </c>
    </row>
    <row r="153" spans="1:12" x14ac:dyDescent="0.2">
      <c r="A153" t="s">
        <v>272</v>
      </c>
      <c r="B153" s="2" t="s">
        <v>109</v>
      </c>
      <c r="C153">
        <v>224.9</v>
      </c>
      <c r="D153">
        <v>445</v>
      </c>
      <c r="E153">
        <v>275</v>
      </c>
      <c r="F153">
        <v>505.1</v>
      </c>
      <c r="G153">
        <v>1225.0999999999999</v>
      </c>
      <c r="I153">
        <v>3</v>
      </c>
      <c r="J153" s="2" t="str">
        <f t="shared" si="10"/>
        <v>Drew Churchich</v>
      </c>
      <c r="K153" t="str">
        <f t="shared" si="11"/>
        <v>Papio</v>
      </c>
    </row>
    <row r="154" spans="1:12" x14ac:dyDescent="0.2">
      <c r="A154" t="s">
        <v>157</v>
      </c>
      <c r="B154" s="2" t="s">
        <v>106</v>
      </c>
      <c r="C154">
        <v>232.1</v>
      </c>
      <c r="D154">
        <v>500</v>
      </c>
      <c r="E154">
        <v>280</v>
      </c>
      <c r="F154">
        <v>465</v>
      </c>
      <c r="G154">
        <v>1245</v>
      </c>
      <c r="I154">
        <v>2</v>
      </c>
      <c r="J154" s="2" t="str">
        <f t="shared" si="10"/>
        <v>Payton Williams</v>
      </c>
      <c r="K154" t="str">
        <f t="shared" si="11"/>
        <v>Prep</v>
      </c>
    </row>
    <row r="155" spans="1:12" x14ac:dyDescent="0.2">
      <c r="A155" t="s">
        <v>84</v>
      </c>
      <c r="B155" s="2" t="s">
        <v>58</v>
      </c>
      <c r="C155">
        <v>239.6</v>
      </c>
      <c r="D155">
        <v>550</v>
      </c>
      <c r="E155">
        <v>320</v>
      </c>
      <c r="F155">
        <v>640</v>
      </c>
      <c r="G155">
        <v>1510</v>
      </c>
      <c r="I155">
        <v>1</v>
      </c>
      <c r="J155" s="2" t="str">
        <f t="shared" si="10"/>
        <v>Hunter Christenson</v>
      </c>
      <c r="K155" t="str">
        <f t="shared" si="11"/>
        <v>Grand Island</v>
      </c>
      <c r="L155">
        <f>G155</f>
        <v>1510</v>
      </c>
    </row>
    <row r="156" spans="1:12" x14ac:dyDescent="0.2">
      <c r="A156" t="s">
        <v>240</v>
      </c>
      <c r="B156" s="2" t="s">
        <v>58</v>
      </c>
      <c r="C156">
        <v>233.8</v>
      </c>
      <c r="D156">
        <v>370</v>
      </c>
      <c r="E156">
        <v>230</v>
      </c>
      <c r="F156">
        <v>505</v>
      </c>
      <c r="G156">
        <v>1105</v>
      </c>
    </row>
    <row r="157" spans="1:12" x14ac:dyDescent="0.2">
      <c r="A157" t="s">
        <v>168</v>
      </c>
      <c r="B157" s="2" t="s">
        <v>44</v>
      </c>
      <c r="C157">
        <v>225</v>
      </c>
      <c r="D157">
        <v>330</v>
      </c>
      <c r="E157">
        <v>225</v>
      </c>
      <c r="F157">
        <v>385</v>
      </c>
      <c r="G157">
        <v>940</v>
      </c>
    </row>
    <row r="158" spans="1:12" x14ac:dyDescent="0.2">
      <c r="A158" t="s">
        <v>161</v>
      </c>
      <c r="B158" s="2" t="s">
        <v>110</v>
      </c>
      <c r="C158">
        <v>230.9</v>
      </c>
      <c r="D158">
        <v>405</v>
      </c>
      <c r="E158">
        <v>165</v>
      </c>
      <c r="F158">
        <v>365</v>
      </c>
      <c r="G158">
        <v>935</v>
      </c>
    </row>
    <row r="159" spans="1:12" x14ac:dyDescent="0.2">
      <c r="A159" t="s">
        <v>164</v>
      </c>
      <c r="B159" s="2" t="s">
        <v>45</v>
      </c>
      <c r="C159">
        <v>237</v>
      </c>
      <c r="D159">
        <v>360</v>
      </c>
      <c r="E159">
        <v>200</v>
      </c>
      <c r="F159">
        <v>370</v>
      </c>
      <c r="G159">
        <v>930</v>
      </c>
    </row>
    <row r="160" spans="1:12" x14ac:dyDescent="0.2">
      <c r="A160" t="s">
        <v>167</v>
      </c>
      <c r="B160" s="2" t="s">
        <v>107</v>
      </c>
      <c r="C160">
        <v>225.6</v>
      </c>
      <c r="D160">
        <v>365</v>
      </c>
      <c r="E160">
        <v>195</v>
      </c>
      <c r="F160">
        <v>365</v>
      </c>
      <c r="G160">
        <v>925</v>
      </c>
    </row>
    <row r="161" spans="1:7" x14ac:dyDescent="0.2">
      <c r="A161" t="s">
        <v>156</v>
      </c>
      <c r="B161" s="2" t="s">
        <v>106</v>
      </c>
      <c r="C161">
        <v>230.4</v>
      </c>
      <c r="D161">
        <v>350</v>
      </c>
      <c r="E161">
        <v>210</v>
      </c>
      <c r="F161">
        <v>365</v>
      </c>
      <c r="G161">
        <v>925</v>
      </c>
    </row>
    <row r="162" spans="1:7" x14ac:dyDescent="0.2">
      <c r="A162" t="s">
        <v>166</v>
      </c>
      <c r="B162" s="2" t="s">
        <v>106</v>
      </c>
      <c r="C162">
        <v>235.8</v>
      </c>
      <c r="D162">
        <v>235</v>
      </c>
      <c r="E162">
        <v>175</v>
      </c>
      <c r="F162">
        <v>300</v>
      </c>
      <c r="G162">
        <v>710</v>
      </c>
    </row>
    <row r="163" spans="1:7" x14ac:dyDescent="0.2">
      <c r="A163" t="s">
        <v>224</v>
      </c>
      <c r="B163" s="2" t="s">
        <v>211</v>
      </c>
      <c r="C163">
        <v>223.4</v>
      </c>
      <c r="D163">
        <v>135</v>
      </c>
      <c r="E163">
        <v>165</v>
      </c>
      <c r="F163">
        <v>225</v>
      </c>
      <c r="G163">
        <v>525</v>
      </c>
    </row>
    <row r="164" spans="1:7" x14ac:dyDescent="0.2">
      <c r="A164" t="s">
        <v>259</v>
      </c>
      <c r="B164" s="2" t="s">
        <v>45</v>
      </c>
      <c r="C164">
        <v>222.2</v>
      </c>
      <c r="D164">
        <v>135</v>
      </c>
      <c r="E164">
        <v>85</v>
      </c>
      <c r="F164">
        <v>260</v>
      </c>
      <c r="G164">
        <v>480</v>
      </c>
    </row>
  </sheetData>
  <sortState xmlns:xlrd2="http://schemas.microsoft.com/office/spreadsheetml/2017/richdata2" ref="A123:G127">
    <sortCondition ref="G122:G127"/>
  </sortState>
  <phoneticPr fontId="5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boys meet</vt:lpstr>
      <vt:lpstr>girls meet</vt:lpstr>
      <vt:lpstr>Entrants</vt:lpstr>
      <vt:lpstr>Entrants-boys</vt:lpstr>
      <vt:lpstr>Entrants-girls</vt:lpstr>
      <vt:lpstr>counts-boys</vt:lpstr>
      <vt:lpstr>counts-girls</vt:lpstr>
      <vt:lpstr>boys LW sorting</vt:lpstr>
      <vt:lpstr>boys HW sorting</vt:lpstr>
      <vt:lpstr>girls sorting</vt:lpstr>
      <vt:lpstr>'boys meet'!Print_Area</vt:lpstr>
      <vt:lpstr>'girls meet'!Print_Area</vt:lpstr>
    </vt:vector>
  </TitlesOfParts>
  <Company>South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Benak</dc:creator>
  <cp:lastModifiedBy>Benak, Richard</cp:lastModifiedBy>
  <cp:lastPrinted>2006-01-28T22:25:18Z</cp:lastPrinted>
  <dcterms:created xsi:type="dcterms:W3CDTF">1997-03-05T18:50:30Z</dcterms:created>
  <dcterms:modified xsi:type="dcterms:W3CDTF">2024-01-27T23:40:56Z</dcterms:modified>
</cp:coreProperties>
</file>